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4000" windowHeight="9600"/>
  </bookViews>
  <sheets>
    <sheet name="VENITURI" sheetId="1" r:id="rId1"/>
    <sheet name="CHELTUIELI" sheetId="2" r:id="rId2"/>
  </sheets>
  <definedNames>
    <definedName name="_xlnm.Database">#REF!</definedName>
    <definedName name="_xlnm.Print_Area" localSheetId="0">VENITURI!$A$1:$G$110</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50" i="2" l="1"/>
  <c r="E250" i="2"/>
  <c r="F250" i="2"/>
  <c r="D99" i="2" l="1"/>
  <c r="E99" i="2"/>
  <c r="F99" i="2"/>
  <c r="G99" i="2"/>
  <c r="H99" i="2"/>
  <c r="C99" i="2"/>
  <c r="D234" i="2" l="1"/>
  <c r="E234" i="2"/>
  <c r="F234" i="2"/>
  <c r="G234" i="2"/>
  <c r="H234" i="2"/>
  <c r="C234" i="2"/>
  <c r="D229" i="2"/>
  <c r="E229" i="2"/>
  <c r="F229" i="2"/>
  <c r="G229" i="2"/>
  <c r="H229" i="2"/>
  <c r="C229" i="2"/>
  <c r="D225" i="2"/>
  <c r="E225" i="2"/>
  <c r="F225" i="2"/>
  <c r="G225" i="2"/>
  <c r="H225" i="2"/>
  <c r="C225" i="2"/>
  <c r="D216" i="2"/>
  <c r="E216" i="2"/>
  <c r="F216" i="2"/>
  <c r="G216" i="2"/>
  <c r="H216" i="2"/>
  <c r="C216" i="2"/>
  <c r="D210" i="2"/>
  <c r="E210" i="2"/>
  <c r="F210" i="2"/>
  <c r="G210" i="2"/>
  <c r="H210" i="2"/>
  <c r="C210" i="2"/>
  <c r="D200" i="2"/>
  <c r="E200" i="2"/>
  <c r="F200" i="2"/>
  <c r="G200" i="2"/>
  <c r="H200" i="2"/>
  <c r="C200" i="2"/>
  <c r="D203" i="2"/>
  <c r="E203" i="2"/>
  <c r="F203" i="2"/>
  <c r="G203" i="2"/>
  <c r="H203" i="2"/>
  <c r="C203" i="2"/>
  <c r="D192" i="2"/>
  <c r="E192" i="2"/>
  <c r="F192" i="2"/>
  <c r="G192" i="2"/>
  <c r="H192" i="2"/>
  <c r="C192" i="2"/>
  <c r="D186" i="2"/>
  <c r="E186" i="2"/>
  <c r="F186" i="2"/>
  <c r="G186" i="2"/>
  <c r="H186" i="2"/>
  <c r="C186" i="2"/>
  <c r="D176" i="2"/>
  <c r="E176" i="2"/>
  <c r="F176" i="2"/>
  <c r="G176" i="2"/>
  <c r="H176" i="2"/>
  <c r="C176" i="2"/>
  <c r="D171" i="2"/>
  <c r="E171" i="2"/>
  <c r="F171" i="2"/>
  <c r="G171" i="2"/>
  <c r="H171" i="2"/>
  <c r="C171" i="2"/>
  <c r="D167" i="2"/>
  <c r="E167" i="2"/>
  <c r="F167" i="2"/>
  <c r="G167" i="2"/>
  <c r="H167" i="2"/>
  <c r="C167" i="2"/>
  <c r="D160" i="2"/>
  <c r="E160" i="2"/>
  <c r="F160" i="2"/>
  <c r="G160" i="2"/>
  <c r="H160" i="2"/>
  <c r="C160" i="2"/>
  <c r="D154" i="2"/>
  <c r="E154" i="2"/>
  <c r="F154" i="2"/>
  <c r="G154" i="2"/>
  <c r="H154" i="2"/>
  <c r="C154" i="2"/>
  <c r="D148" i="2"/>
  <c r="E148" i="2"/>
  <c r="F148" i="2"/>
  <c r="G148" i="2"/>
  <c r="H148" i="2"/>
  <c r="C148" i="2"/>
  <c r="D145" i="2"/>
  <c r="E145" i="2"/>
  <c r="F145" i="2"/>
  <c r="G145" i="2"/>
  <c r="H145" i="2"/>
  <c r="C145" i="2"/>
  <c r="D142" i="2"/>
  <c r="E142" i="2"/>
  <c r="F142" i="2"/>
  <c r="G142" i="2"/>
  <c r="H142" i="2"/>
  <c r="C142" i="2"/>
  <c r="D133" i="2"/>
  <c r="E133" i="2"/>
  <c r="F133" i="2"/>
  <c r="G133" i="2"/>
  <c r="H133" i="2"/>
  <c r="C133" i="2"/>
  <c r="D129" i="2"/>
  <c r="E129" i="2"/>
  <c r="F129" i="2"/>
  <c r="G129" i="2"/>
  <c r="H129" i="2"/>
  <c r="C129" i="2"/>
  <c r="D126" i="2"/>
  <c r="E126" i="2"/>
  <c r="F126" i="2"/>
  <c r="G126" i="2"/>
  <c r="H126" i="2"/>
  <c r="C126" i="2"/>
  <c r="D123" i="2"/>
  <c r="E123" i="2"/>
  <c r="F123" i="2"/>
  <c r="G123" i="2"/>
  <c r="H123" i="2"/>
  <c r="C123" i="2"/>
  <c r="D120" i="2"/>
  <c r="E120" i="2"/>
  <c r="F120" i="2"/>
  <c r="G120" i="2"/>
  <c r="H120" i="2"/>
  <c r="C120" i="2"/>
  <c r="D117" i="2"/>
  <c r="E117" i="2"/>
  <c r="F117" i="2"/>
  <c r="G117" i="2"/>
  <c r="H117" i="2"/>
  <c r="C117" i="2"/>
  <c r="D114" i="2"/>
  <c r="E114" i="2"/>
  <c r="F114" i="2"/>
  <c r="G114" i="2"/>
  <c r="H114" i="2"/>
  <c r="C114" i="2"/>
  <c r="D111" i="2"/>
  <c r="E111" i="2"/>
  <c r="F111" i="2"/>
  <c r="G111" i="2"/>
  <c r="H111" i="2"/>
  <c r="C111" i="2"/>
  <c r="D108" i="2"/>
  <c r="E108" i="2"/>
  <c r="F108" i="2"/>
  <c r="G108" i="2"/>
  <c r="H108" i="2"/>
  <c r="C108" i="2"/>
  <c r="D95" i="2"/>
  <c r="E95" i="2"/>
  <c r="F95" i="2"/>
  <c r="G95" i="2"/>
  <c r="H95" i="2"/>
  <c r="C95" i="2"/>
  <c r="E197" i="2" l="1"/>
  <c r="D221" i="2"/>
  <c r="C197" i="2"/>
  <c r="C221" i="2"/>
  <c r="F221" i="2"/>
  <c r="E221" i="2"/>
  <c r="F197" i="2"/>
  <c r="D197" i="2"/>
  <c r="H197" i="2"/>
  <c r="G197" i="2"/>
  <c r="H221" i="2"/>
  <c r="G221" i="2"/>
  <c r="D246" i="2"/>
  <c r="E246" i="2"/>
  <c r="F246" i="2"/>
  <c r="G250" i="2"/>
  <c r="G246" i="2" s="1"/>
  <c r="H250" i="2"/>
  <c r="H246" i="2" s="1"/>
  <c r="C250" i="2"/>
  <c r="C246" i="2" s="1"/>
  <c r="D95" i="1" l="1"/>
  <c r="E95" i="1"/>
  <c r="F95" i="1"/>
  <c r="G95" i="1"/>
  <c r="C95" i="1"/>
  <c r="D132" i="2" l="1"/>
  <c r="E132" i="2"/>
  <c r="F132" i="2"/>
  <c r="G132" i="2"/>
  <c r="H132" i="2"/>
  <c r="C132" i="2"/>
  <c r="C105" i="1" l="1"/>
  <c r="C103" i="1"/>
  <c r="C102" i="1" s="1"/>
  <c r="C101" i="1" s="1"/>
  <c r="C98" i="1" s="1"/>
  <c r="C99" i="1"/>
  <c r="C92" i="1"/>
  <c r="C91" i="1" s="1"/>
  <c r="C89" i="1"/>
  <c r="C88" i="1" s="1"/>
  <c r="D256" i="2" l="1"/>
  <c r="E256" i="2"/>
  <c r="F256" i="2"/>
  <c r="G256" i="2"/>
  <c r="H256" i="2"/>
  <c r="C256" i="2"/>
  <c r="D105" i="1"/>
  <c r="E105" i="1"/>
  <c r="F105" i="1"/>
  <c r="G105" i="1"/>
  <c r="D103" i="1"/>
  <c r="D102" i="1" s="1"/>
  <c r="D101" i="1" s="1"/>
  <c r="E103" i="1"/>
  <c r="E102" i="1" s="1"/>
  <c r="E101" i="1" s="1"/>
  <c r="F103" i="1"/>
  <c r="F102" i="1" s="1"/>
  <c r="F101" i="1" s="1"/>
  <c r="G103" i="1"/>
  <c r="G102" i="1" s="1"/>
  <c r="G101" i="1" s="1"/>
  <c r="D99" i="1"/>
  <c r="E99" i="1"/>
  <c r="F99" i="1"/>
  <c r="G99" i="1"/>
  <c r="D92" i="1"/>
  <c r="D91" i="1" s="1"/>
  <c r="E92" i="1"/>
  <c r="E91" i="1" s="1"/>
  <c r="F92" i="1"/>
  <c r="F91" i="1" s="1"/>
  <c r="G92" i="1"/>
  <c r="G91" i="1" s="1"/>
  <c r="D89" i="1"/>
  <c r="D88" i="1" s="1"/>
  <c r="E89" i="1"/>
  <c r="E88" i="1" s="1"/>
  <c r="F89" i="1"/>
  <c r="F88" i="1" s="1"/>
  <c r="G89" i="1"/>
  <c r="G88" i="1" s="1"/>
  <c r="D79" i="1"/>
  <c r="E79" i="1"/>
  <c r="F79" i="1"/>
  <c r="G79" i="1"/>
  <c r="D66" i="1"/>
  <c r="E66" i="1"/>
  <c r="F66" i="1"/>
  <c r="G66" i="1"/>
  <c r="D62" i="1"/>
  <c r="E62" i="1"/>
  <c r="F62" i="1"/>
  <c r="G62" i="1"/>
  <c r="D58" i="1"/>
  <c r="E58" i="1"/>
  <c r="E57" i="1" s="1"/>
  <c r="F58" i="1"/>
  <c r="G58" i="1"/>
  <c r="D55" i="1"/>
  <c r="E55" i="1"/>
  <c r="F55" i="1"/>
  <c r="G55" i="1"/>
  <c r="D53" i="1"/>
  <c r="E53" i="1"/>
  <c r="E52" i="1" s="1"/>
  <c r="F53" i="1"/>
  <c r="G53" i="1"/>
  <c r="D28" i="1"/>
  <c r="D27" i="1" s="1"/>
  <c r="E28" i="1"/>
  <c r="E27" i="1" s="1"/>
  <c r="F28" i="1"/>
  <c r="F27" i="1" s="1"/>
  <c r="G28" i="1"/>
  <c r="G27" i="1" s="1"/>
  <c r="D23" i="1"/>
  <c r="E23" i="1"/>
  <c r="F23" i="1"/>
  <c r="G23" i="1"/>
  <c r="D16" i="1"/>
  <c r="E16" i="1"/>
  <c r="F16" i="1"/>
  <c r="G16" i="1"/>
  <c r="D9" i="1"/>
  <c r="E9" i="1"/>
  <c r="F9" i="1"/>
  <c r="G9" i="1"/>
  <c r="C79" i="1"/>
  <c r="C66" i="1"/>
  <c r="C62" i="1"/>
  <c r="C58" i="1"/>
  <c r="C57" i="1" s="1"/>
  <c r="C55" i="1"/>
  <c r="C53" i="1"/>
  <c r="C52" i="1" s="1"/>
  <c r="C28" i="1"/>
  <c r="C27" i="1" s="1"/>
  <c r="C23" i="1"/>
  <c r="C16" i="1"/>
  <c r="C15" i="1" s="1"/>
  <c r="C9" i="1"/>
  <c r="D15" i="1" l="1"/>
  <c r="F52" i="1"/>
  <c r="F57" i="1"/>
  <c r="E65" i="1"/>
  <c r="E64" i="1" s="1"/>
  <c r="D57" i="1"/>
  <c r="D52" i="1"/>
  <c r="E15" i="1"/>
  <c r="E14" i="1" s="1"/>
  <c r="F65" i="1"/>
  <c r="F64" i="1" s="1"/>
  <c r="D65" i="1"/>
  <c r="D64" i="1" s="1"/>
  <c r="G15" i="1"/>
  <c r="F15" i="1"/>
  <c r="F14" i="1" s="1"/>
  <c r="C65" i="1"/>
  <c r="C64" i="1" s="1"/>
  <c r="E98" i="1"/>
  <c r="G98" i="1"/>
  <c r="D98" i="1"/>
  <c r="C51" i="1"/>
  <c r="C14" i="1"/>
  <c r="F98" i="1"/>
  <c r="G65" i="1"/>
  <c r="G64" i="1" s="1"/>
  <c r="G57" i="1"/>
  <c r="E51" i="1"/>
  <c r="F51" i="1"/>
  <c r="D51" i="1"/>
  <c r="G52" i="1"/>
  <c r="D14" i="1"/>
  <c r="C8" i="1" l="1"/>
  <c r="C7" i="1" s="1"/>
  <c r="G14" i="1"/>
  <c r="F8" i="1"/>
  <c r="F7" i="1" s="1"/>
  <c r="G51" i="1"/>
  <c r="D8" i="1"/>
  <c r="D7" i="1" s="1"/>
  <c r="E8" i="1"/>
  <c r="E7" i="1" s="1"/>
  <c r="G8" i="1" l="1"/>
  <c r="D263" i="2"/>
  <c r="D262" i="2" s="1"/>
  <c r="D261" i="2" s="1"/>
  <c r="D260" i="2" s="1"/>
  <c r="D259" i="2" s="1"/>
  <c r="E263" i="2"/>
  <c r="E262" i="2" s="1"/>
  <c r="E261" i="2" s="1"/>
  <c r="E260" i="2" s="1"/>
  <c r="E259" i="2" s="1"/>
  <c r="F263" i="2"/>
  <c r="F262" i="2" s="1"/>
  <c r="F261" i="2" s="1"/>
  <c r="F260" i="2" s="1"/>
  <c r="F259" i="2" s="1"/>
  <c r="G263" i="2"/>
  <c r="G262" i="2" s="1"/>
  <c r="G261" i="2" s="1"/>
  <c r="G260" i="2" s="1"/>
  <c r="G259" i="2" s="1"/>
  <c r="H263" i="2"/>
  <c r="H262" i="2" s="1"/>
  <c r="H261" i="2" s="1"/>
  <c r="H260" i="2" s="1"/>
  <c r="H259" i="2" s="1"/>
  <c r="D264" i="2"/>
  <c r="E264" i="2"/>
  <c r="F264" i="2"/>
  <c r="G264" i="2"/>
  <c r="H264" i="2"/>
  <c r="G245" i="2"/>
  <c r="G244" i="2" s="1"/>
  <c r="F245" i="2"/>
  <c r="F244" i="2" s="1"/>
  <c r="D245" i="2"/>
  <c r="D244" i="2" s="1"/>
  <c r="E245" i="2"/>
  <c r="E244" i="2" s="1"/>
  <c r="H245" i="2"/>
  <c r="H244" i="2" s="1"/>
  <c r="D98" i="2"/>
  <c r="D91" i="2" s="1"/>
  <c r="E98" i="2"/>
  <c r="E91" i="2" s="1"/>
  <c r="F98" i="2"/>
  <c r="F91" i="2" s="1"/>
  <c r="G98" i="2"/>
  <c r="G91" i="2" s="1"/>
  <c r="H98" i="2"/>
  <c r="H91" i="2" s="1"/>
  <c r="C98" i="2"/>
  <c r="C91" i="2" s="1"/>
  <c r="G7" i="1" l="1"/>
  <c r="D285" i="2"/>
  <c r="D284" i="2" s="1"/>
  <c r="D283" i="2" s="1"/>
  <c r="D282" i="2" s="1"/>
  <c r="D281" i="2" s="1"/>
  <c r="D280" i="2" s="1"/>
  <c r="E285" i="2"/>
  <c r="E284" i="2" s="1"/>
  <c r="E283" i="2" s="1"/>
  <c r="E282" i="2" s="1"/>
  <c r="E279" i="2" s="1"/>
  <c r="E278" i="2" s="1"/>
  <c r="E277" i="2" s="1"/>
  <c r="F285" i="2"/>
  <c r="F284" i="2" s="1"/>
  <c r="F283" i="2" s="1"/>
  <c r="F282" i="2" s="1"/>
  <c r="G285" i="2"/>
  <c r="G284" i="2" s="1"/>
  <c r="G283" i="2" s="1"/>
  <c r="G282" i="2" s="1"/>
  <c r="G281" i="2" s="1"/>
  <c r="G280" i="2" s="1"/>
  <c r="H285" i="2"/>
  <c r="H284" i="2" s="1"/>
  <c r="H283" i="2" s="1"/>
  <c r="H282" i="2" s="1"/>
  <c r="H281" i="2" s="1"/>
  <c r="H280" i="2" s="1"/>
  <c r="D279" i="2"/>
  <c r="D278" i="2" s="1"/>
  <c r="D277" i="2" s="1"/>
  <c r="H279" i="2"/>
  <c r="H278" i="2" s="1"/>
  <c r="H277" i="2" s="1"/>
  <c r="D273" i="2"/>
  <c r="E273" i="2"/>
  <c r="F273" i="2"/>
  <c r="G273" i="2"/>
  <c r="H273" i="2"/>
  <c r="D269" i="2"/>
  <c r="E269" i="2"/>
  <c r="F269" i="2"/>
  <c r="G269" i="2"/>
  <c r="H269" i="2"/>
  <c r="G12" i="2"/>
  <c r="D243" i="2"/>
  <c r="D18" i="2" s="1"/>
  <c r="E243" i="2"/>
  <c r="E18" i="2" s="1"/>
  <c r="F243" i="2"/>
  <c r="F18" i="2" s="1"/>
  <c r="G243" i="2"/>
  <c r="G18" i="2" s="1"/>
  <c r="H243" i="2"/>
  <c r="H18" i="2" s="1"/>
  <c r="E12" i="2"/>
  <c r="D12" i="2"/>
  <c r="F12" i="2"/>
  <c r="H12" i="2"/>
  <c r="F220" i="2"/>
  <c r="G220" i="2"/>
  <c r="D220" i="2"/>
  <c r="E220" i="2"/>
  <c r="H220" i="2"/>
  <c r="E175" i="2"/>
  <c r="H175" i="2"/>
  <c r="D175" i="2"/>
  <c r="D159" i="2"/>
  <c r="D141" i="2" s="1"/>
  <c r="E159" i="2"/>
  <c r="E141" i="2" s="1"/>
  <c r="F159" i="2"/>
  <c r="F141" i="2" s="1"/>
  <c r="G159" i="2"/>
  <c r="G141" i="2" s="1"/>
  <c r="H159" i="2"/>
  <c r="H141" i="2" s="1"/>
  <c r="E107" i="2"/>
  <c r="G107" i="2"/>
  <c r="D107" i="2"/>
  <c r="F107" i="2"/>
  <c r="H107" i="2"/>
  <c r="D80" i="2"/>
  <c r="D79" i="2" s="1"/>
  <c r="E80" i="2"/>
  <c r="E79" i="2" s="1"/>
  <c r="F80" i="2"/>
  <c r="F79" i="2" s="1"/>
  <c r="F17" i="2" s="1"/>
  <c r="G80" i="2"/>
  <c r="G79" i="2" s="1"/>
  <c r="H80" i="2"/>
  <c r="H79" i="2" s="1"/>
  <c r="D75" i="2"/>
  <c r="D15" i="2" s="1"/>
  <c r="E75" i="2"/>
  <c r="E15" i="2" s="1"/>
  <c r="F75" i="2"/>
  <c r="F15" i="2" s="1"/>
  <c r="G75" i="2"/>
  <c r="G15" i="2" s="1"/>
  <c r="H75" i="2"/>
  <c r="H15" i="2" s="1"/>
  <c r="D73" i="2"/>
  <c r="D72" i="2" s="1"/>
  <c r="D11" i="2" s="1"/>
  <c r="E73" i="2"/>
  <c r="E72" i="2" s="1"/>
  <c r="E11" i="2" s="1"/>
  <c r="F73" i="2"/>
  <c r="F72" i="2" s="1"/>
  <c r="F11" i="2" s="1"/>
  <c r="G73" i="2"/>
  <c r="G72" i="2" s="1"/>
  <c r="G11" i="2" s="1"/>
  <c r="H73" i="2"/>
  <c r="H72" i="2" s="1"/>
  <c r="H11" i="2" s="1"/>
  <c r="D69" i="2"/>
  <c r="E69" i="2"/>
  <c r="F69" i="2"/>
  <c r="G69" i="2"/>
  <c r="H69" i="2"/>
  <c r="D61" i="2"/>
  <c r="E61" i="2"/>
  <c r="F61" i="2"/>
  <c r="G61" i="2"/>
  <c r="H61" i="2"/>
  <c r="D59" i="2"/>
  <c r="E59" i="2"/>
  <c r="F59" i="2"/>
  <c r="G59" i="2"/>
  <c r="H59" i="2"/>
  <c r="D36" i="2"/>
  <c r="E36" i="2"/>
  <c r="F36" i="2"/>
  <c r="G36" i="2"/>
  <c r="H36" i="2"/>
  <c r="D34" i="2"/>
  <c r="E34" i="2"/>
  <c r="F34" i="2"/>
  <c r="G34" i="2"/>
  <c r="H34" i="2"/>
  <c r="D24" i="2"/>
  <c r="E24" i="2"/>
  <c r="F24" i="2"/>
  <c r="G24" i="2"/>
  <c r="H24" i="2"/>
  <c r="C285" i="2"/>
  <c r="C284" i="2" s="1"/>
  <c r="C283" i="2" s="1"/>
  <c r="C282" i="2" s="1"/>
  <c r="C281" i="2" s="1"/>
  <c r="C280" i="2" s="1"/>
  <c r="C273" i="2"/>
  <c r="C269" i="2"/>
  <c r="C264" i="2"/>
  <c r="C263" i="2"/>
  <c r="C262" i="2" s="1"/>
  <c r="C261" i="2" s="1"/>
  <c r="C260" i="2" s="1"/>
  <c r="C259" i="2" s="1"/>
  <c r="C245" i="2"/>
  <c r="C244" i="2" s="1"/>
  <c r="C12" i="2" s="1"/>
  <c r="C243" i="2"/>
  <c r="C18" i="2" s="1"/>
  <c r="C159" i="2"/>
  <c r="C141" i="2" s="1"/>
  <c r="C107" i="2"/>
  <c r="C80" i="2"/>
  <c r="C79" i="2" s="1"/>
  <c r="C17" i="2" s="1"/>
  <c r="C75" i="2"/>
  <c r="C15" i="2" s="1"/>
  <c r="C73" i="2"/>
  <c r="C72" i="2" s="1"/>
  <c r="C11" i="2" s="1"/>
  <c r="C69" i="2"/>
  <c r="C61" i="2"/>
  <c r="C59" i="2"/>
  <c r="C36" i="2"/>
  <c r="C34" i="2"/>
  <c r="C24" i="2"/>
  <c r="C279" i="2" l="1"/>
  <c r="C278" i="2" s="1"/>
  <c r="C277" i="2" s="1"/>
  <c r="E268" i="2"/>
  <c r="E14" i="2" s="1"/>
  <c r="G279" i="2"/>
  <c r="G278" i="2" s="1"/>
  <c r="G277" i="2" s="1"/>
  <c r="C23" i="2"/>
  <c r="C78" i="2"/>
  <c r="C16" i="2" s="1"/>
  <c r="H268" i="2"/>
  <c r="H14" i="2" s="1"/>
  <c r="D268" i="2"/>
  <c r="D14" i="2" s="1"/>
  <c r="F279" i="2"/>
  <c r="F278" i="2" s="1"/>
  <c r="F277" i="2" s="1"/>
  <c r="F281" i="2"/>
  <c r="F280" i="2" s="1"/>
  <c r="E281" i="2"/>
  <c r="E280" i="2" s="1"/>
  <c r="H23" i="2"/>
  <c r="H9" i="2" s="1"/>
  <c r="D23" i="2"/>
  <c r="D9" i="2" s="1"/>
  <c r="F268" i="2"/>
  <c r="F14" i="2" s="1"/>
  <c r="G268" i="2"/>
  <c r="G14" i="2" s="1"/>
  <c r="E13" i="2"/>
  <c r="G13" i="2"/>
  <c r="H13" i="2"/>
  <c r="F13" i="2"/>
  <c r="D13" i="2"/>
  <c r="G175" i="2"/>
  <c r="F175" i="2"/>
  <c r="F90" i="2"/>
  <c r="E90" i="2"/>
  <c r="E89" i="2" s="1"/>
  <c r="E53" i="2" s="1"/>
  <c r="E45" i="2" s="1"/>
  <c r="E44" i="2" s="1"/>
  <c r="H90" i="2"/>
  <c r="H89" i="2" s="1"/>
  <c r="H53" i="2" s="1"/>
  <c r="H45" i="2" s="1"/>
  <c r="H44" i="2" s="1"/>
  <c r="D90" i="2"/>
  <c r="D89" i="2" s="1"/>
  <c r="D53" i="2" s="1"/>
  <c r="D45" i="2" s="1"/>
  <c r="D44" i="2" s="1"/>
  <c r="G90" i="2"/>
  <c r="E78" i="2"/>
  <c r="E16" i="2" s="1"/>
  <c r="E17" i="2"/>
  <c r="H78" i="2"/>
  <c r="H16" i="2" s="1"/>
  <c r="H17" i="2"/>
  <c r="D78" i="2"/>
  <c r="D16" i="2" s="1"/>
  <c r="D17" i="2"/>
  <c r="G17" i="2"/>
  <c r="G78" i="2"/>
  <c r="G16" i="2" s="1"/>
  <c r="F78" i="2"/>
  <c r="F16" i="2" s="1"/>
  <c r="F23" i="2"/>
  <c r="F9" i="2" s="1"/>
  <c r="E23" i="2"/>
  <c r="E9" i="2" s="1"/>
  <c r="G23" i="2"/>
  <c r="G9" i="2" s="1"/>
  <c r="C175" i="2"/>
  <c r="C220" i="2"/>
  <c r="C13" i="2"/>
  <c r="C268" i="2"/>
  <c r="C14" i="2" s="1"/>
  <c r="C9" i="2"/>
  <c r="C90" i="2"/>
  <c r="C89" i="2" l="1"/>
  <c r="C53" i="2" s="1"/>
  <c r="C45" i="2" s="1"/>
  <c r="C44" i="2" s="1"/>
  <c r="C87" i="2" s="1"/>
  <c r="G89" i="2"/>
  <c r="G53" i="2" s="1"/>
  <c r="G45" i="2" s="1"/>
  <c r="G44" i="2" s="1"/>
  <c r="G10" i="2" s="1"/>
  <c r="F89" i="2"/>
  <c r="F53" i="2" s="1"/>
  <c r="F45" i="2" s="1"/>
  <c r="F44" i="2" s="1"/>
  <c r="E10" i="2"/>
  <c r="E8" i="2" s="1"/>
  <c r="E7" i="2" s="1"/>
  <c r="E87" i="2"/>
  <c r="D10" i="2"/>
  <c r="D8" i="2" s="1"/>
  <c r="D7" i="2" s="1"/>
  <c r="D87" i="2"/>
  <c r="H10" i="2"/>
  <c r="H8" i="2" s="1"/>
  <c r="H7" i="2" s="1"/>
  <c r="H87" i="2"/>
  <c r="D22" i="2"/>
  <c r="D21" i="2" s="1"/>
  <c r="H22" i="2"/>
  <c r="H21" i="2" s="1"/>
  <c r="E22" i="2"/>
  <c r="E21" i="2" s="1"/>
  <c r="D20" i="2" l="1"/>
  <c r="D19" i="2" s="1"/>
  <c r="C22" i="2"/>
  <c r="C21" i="2" s="1"/>
  <c r="C10" i="2"/>
  <c r="C20" i="2" s="1"/>
  <c r="C19" i="2" s="1"/>
  <c r="G8" i="2"/>
  <c r="G7" i="2" s="1"/>
  <c r="G20" i="2"/>
  <c r="G19" i="2" s="1"/>
  <c r="G22" i="2"/>
  <c r="G21" i="2" s="1"/>
  <c r="G87" i="2"/>
  <c r="F10" i="2"/>
  <c r="F22" i="2"/>
  <c r="F21" i="2" s="1"/>
  <c r="F87" i="2"/>
  <c r="H20" i="2"/>
  <c r="H19" i="2" s="1"/>
  <c r="E20" i="2"/>
  <c r="E19" i="2" s="1"/>
  <c r="C8" i="2" l="1"/>
  <c r="C7" i="2" s="1"/>
  <c r="F20" i="2"/>
  <c r="F19" i="2" s="1"/>
  <c r="F8" i="2"/>
  <c r="F7" i="2" s="1"/>
</calcChain>
</file>

<file path=xl/sharedStrings.xml><?xml version="1.0" encoding="utf-8"?>
<sst xmlns="http://schemas.openxmlformats.org/spreadsheetml/2006/main" count="632" uniqueCount="520">
  <si>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</si>
  <si>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</si>
  <si>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</si>
  <si>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</si>
  <si>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</si>
  <si>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</si>
  <si>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</si>
  <si>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</si>
  <si>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</si>
  <si>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</si>
  <si>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</si>
  <si>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</si>
  <si>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</si>
  <si>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</si>
  <si>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</si>
  <si>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</si>
  <si>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</si>
  <si>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</si>
  <si>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</si>
  <si>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</si>
  <si>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</si>
  <si>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</si>
  <si>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</si>
  <si>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</si>
  <si>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</si>
  <si>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</si>
  <si>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</si>
  <si>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</si>
  <si>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</si>
  <si>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</si>
  <si>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</si>
  <si>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</si>
  <si>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</si>
  <si>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</si>
  <si>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</si>
  <si>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</si>
  <si>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</si>
  <si>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</si>
  <si>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</si>
  <si>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</si>
  <si>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</si>
  <si>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</si>
  <si>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</si>
  <si>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</si>
  <si>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</si>
  <si>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</si>
  <si>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</si>
  <si>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</si>
  <si>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</si>
  <si>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</si>
  <si>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</si>
  <si>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</si>
  <si>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</si>
  <si>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</si>
  <si>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</si>
  <si>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</si>
  <si>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</si>
  <si>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</si>
  <si>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</si>
  <si>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</si>
  <si>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</si>
  <si>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</si>
  <si>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</si>
  <si>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</si>
  <si>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</si>
  <si>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</si>
  <si>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</si>
  <si>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</si>
  <si>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</si>
  <si>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</si>
  <si>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</si>
  <si>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</si>
  <si>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</si>
  <si>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</si>
  <si>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</si>
  <si>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</si>
  <si>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</si>
  <si>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</si>
  <si>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</si>
  <si>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</si>
  <si>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</si>
  <si>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</si>
  <si>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</si>
  <si>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</si>
  <si>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</si>
  <si>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</si>
  <si>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</si>
  <si>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</si>
  <si>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</si>
  <si>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</si>
  <si>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</si>
  <si>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</si>
  <si>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</si>
  <si>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</si>
  <si>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</si>
  <si>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</si>
  <si>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</si>
  <si>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</si>
  <si>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</si>
  <si>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</si>
  <si>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</si>
  <si>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</si>
  <si>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</si>
  <si>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</si>
  <si>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</si>
  <si>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</si>
  <si>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</si>
  <si>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</si>
  <si>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</si>
  <si>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</si>
  <si>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</si>
  <si>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</si>
  <si>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</si>
  <si>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</si>
  <si>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</si>
  <si>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</si>
  <si>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</si>
  <si>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</si>
  <si>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</si>
  <si>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</si>
  <si>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</si>
  <si>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</si>
  <si>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</si>
  <si>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</si>
  <si>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</si>
  <si>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</si>
  <si>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</si>
  <si>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</si>
  <si>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</si>
  <si>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</si>
  <si>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</si>
  <si>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</si>
  <si>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</si>
  <si>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</si>
  <si>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</si>
  <si>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</si>
  <si>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</si>
  <si>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</si>
  <si>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</si>
  <si>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</si>
  <si>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</si>
  <si>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</si>
  <si>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</si>
  <si>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</si>
  <si>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</si>
  <si>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</si>
  <si>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</si>
  <si>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</si>
  <si>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</si>
  <si>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</si>
  <si>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</si>
  <si>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</si>
  <si>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</si>
  <si>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</si>
  <si>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</si>
  <si>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</si>
  <si>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</si>
  <si>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</si>
  <si>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</si>
  <si>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</si>
  <si>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</si>
  <si>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</si>
  <si>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</si>
  <si>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</si>
  <si>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</si>
  <si>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</si>
  <si>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</si>
  <si>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</si>
  <si>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</si>
  <si>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</si>
  <si>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45.05.02</t>
  </si>
  <si>
    <t>Fondul Social European (FSE)</t>
  </si>
  <si>
    <t>45.05.02.02</t>
  </si>
  <si>
    <t>Sume primite in contul platilor efectuate in ANII ANTERIORI</t>
  </si>
  <si>
    <t>FONDURI EXTERNE NERAMBURSABILE
TOTAL VENITURI</t>
  </si>
  <si>
    <t>48.08</t>
  </si>
  <si>
    <t>48.08.15</t>
  </si>
  <si>
    <t>Alte programe comunitare finantate in perioada 2014-2020 (APC)</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</si>
  <si>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</si>
  <si>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</si>
  <si>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</si>
  <si>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</si>
  <si>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</si>
  <si>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</si>
  <si>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</si>
  <si>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</si>
  <si>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</si>
  <si>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</si>
  <si>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 xml:space="preserve">CHELTUIELI- TOTAL      </t>
  </si>
  <si>
    <t>CHELTUIELI CURENTE</t>
  </si>
  <si>
    <t>TITLUL I CHELTUIELI DE PERSONAL</t>
  </si>
  <si>
    <t>TITLUL II BUNURI SI SERVICII</t>
  </si>
  <si>
    <t>TITLUL III DOBANZI</t>
  </si>
  <si>
    <t>TITLUL VI TRANSFERURI INTRE UNITATI ALE ADMINISTRATIEI PUBLICE</t>
  </si>
  <si>
    <t>TITLUL IX ASISTENTA SOCIALA</t>
  </si>
  <si>
    <t>TITLUL X PROIECTE CU FINANTARE DIN FONDURI EXTERNE NERAMBURSABILE AFERENTE CADRULUI FINANCIAR 2014-2020</t>
  </si>
  <si>
    <t>50.00.59</t>
  </si>
  <si>
    <t xml:space="preserve">TITLUL XI ALTE CHELTUIELI </t>
  </si>
  <si>
    <t>CHELTUIELI DE CAPITAL</t>
  </si>
  <si>
    <t>TITLUL XII ACTIVE NEFINANCIARE</t>
  </si>
  <si>
    <t>50. 05</t>
  </si>
  <si>
    <t>PLATI EFECTUATE IN ANII PRECEDENTI SI RECUPERATE IN ANUL CURENT</t>
  </si>
  <si>
    <t>50.05.01</t>
  </si>
  <si>
    <t>Partea a III-a CHELTUIELI SOCIAL - CULTURALE</t>
  </si>
  <si>
    <t>50.05.10</t>
  </si>
  <si>
    <t>50.05.20</t>
  </si>
  <si>
    <t>SANATATE</t>
  </si>
  <si>
    <t>50.05.30</t>
  </si>
  <si>
    <t>66.05.51</t>
  </si>
  <si>
    <t>50.05.57</t>
  </si>
  <si>
    <t>Cheltuieli de salarii in bani</t>
  </si>
  <si>
    <t>50.05.58</t>
  </si>
  <si>
    <t>Salarii de baza</t>
  </si>
  <si>
    <t>50.05.59</t>
  </si>
  <si>
    <t>Sporuri pentru conditii de munca</t>
  </si>
  <si>
    <t>50.05.70</t>
  </si>
  <si>
    <t>Alte sporuri</t>
  </si>
  <si>
    <t>50.05.71</t>
  </si>
  <si>
    <t>Indemnizatii platite unor persoane din afara unitatii</t>
  </si>
  <si>
    <t>50.05.85</t>
  </si>
  <si>
    <t>Indemnizatii de delegare</t>
  </si>
  <si>
    <t>66.00.05</t>
  </si>
  <si>
    <t>Indemnizatii de detasare</t>
  </si>
  <si>
    <t>66.00.05.01</t>
  </si>
  <si>
    <t>Indemnizatii de hrana</t>
  </si>
  <si>
    <t>66 .05</t>
  </si>
  <si>
    <t>Alte drepturi salariale in bani</t>
  </si>
  <si>
    <t>66.05.01</t>
  </si>
  <si>
    <t xml:space="preserve">   ~ hotarari judecatoresti</t>
  </si>
  <si>
    <t>66.05.10</t>
  </si>
  <si>
    <t>Cheltuieli salariale in natura</t>
  </si>
  <si>
    <t>66.05.10.01</t>
  </si>
  <si>
    <t>Vouchere de vacanta</t>
  </si>
  <si>
    <t>66.05.10.01.01</t>
  </si>
  <si>
    <t>Contributii</t>
  </si>
  <si>
    <t>66.05.10.01.05</t>
  </si>
  <si>
    <t>Contributii de asigurari sociale de stat</t>
  </si>
  <si>
    <t>66.05.10.01.06</t>
  </si>
  <si>
    <t>Contributii de asigurari de somaj</t>
  </si>
  <si>
    <t>66.05.10.01.12</t>
  </si>
  <si>
    <t>Contributii de asigurari sociale de sanatate</t>
  </si>
  <si>
    <t>66.05.10.01.13</t>
  </si>
  <si>
    <t xml:space="preserve">Contributii de asigurari pentru accidente de munca si boli profesionale </t>
  </si>
  <si>
    <t>66.05.10.01.14</t>
  </si>
  <si>
    <t>66.05.10.01.17</t>
  </si>
  <si>
    <t>Contributia asiguratorie pentru munca</t>
  </si>
  <si>
    <t>66.05.10.01.30</t>
  </si>
  <si>
    <t>Contributii platite de angajator in numele angajatului</t>
  </si>
  <si>
    <t>66.05.10.01.02</t>
  </si>
  <si>
    <t>Bunuri si servicii</t>
  </si>
  <si>
    <t>66.05.10.01.02.06</t>
  </si>
  <si>
    <t>Furnituri de birou</t>
  </si>
  <si>
    <t>66.05.10.03</t>
  </si>
  <si>
    <t>Materiale pentru curatenie</t>
  </si>
  <si>
    <t>66.05.10.03.01</t>
  </si>
  <si>
    <t>Incalzit, iluminat si forta motrica</t>
  </si>
  <si>
    <t>66.05.10.03.02</t>
  </si>
  <si>
    <t>Apa, canal si salubritate</t>
  </si>
  <si>
    <t>66.05.10.03.03</t>
  </si>
  <si>
    <t>Carburanti si lubrifianti</t>
  </si>
  <si>
    <t>66.05.10.03.04</t>
  </si>
  <si>
    <t>Piese de schimb</t>
  </si>
  <si>
    <t>66.05.10.03.06</t>
  </si>
  <si>
    <t>Posta, telecomunicatii, radio, tv, internet</t>
  </si>
  <si>
    <t>66.05.10.03.07</t>
  </si>
  <si>
    <t>Materiale si prestari de servicii cu caracter functional din care:</t>
  </si>
  <si>
    <t>66.05.10.03.08</t>
  </si>
  <si>
    <t>Materiale si prestari de servicii cu caracter functional pt ch.proprii</t>
  </si>
  <si>
    <t>66.05.20</t>
  </si>
  <si>
    <t>Alte bunuri si servicii pentru intretinere si functionare, din care:</t>
  </si>
  <si>
    <t>66.05.20.01</t>
  </si>
  <si>
    <t xml:space="preserve"> - sume pentru servicii poştale în vederea distribuţiei cardurilor naţionale </t>
  </si>
  <si>
    <t>66.05.20.01.01</t>
  </si>
  <si>
    <t xml:space="preserve">  - sume pentru servicii de mententanta si suport tehnic pentru sistemul ERP</t>
  </si>
  <si>
    <t>66.05.20.01.02</t>
  </si>
  <si>
    <t>Reparatii curente</t>
  </si>
  <si>
    <t>66.05.20.01.03</t>
  </si>
  <si>
    <t>Bunuri de natura obiectelor de inventar</t>
  </si>
  <si>
    <t>66.05.20.01.04</t>
  </si>
  <si>
    <t>Alte obiecte de inventar</t>
  </si>
  <si>
    <t>66.05.20.01.05</t>
  </si>
  <si>
    <t>Deplasari, detasari, transferari</t>
  </si>
  <si>
    <t>66.05.20.01.06</t>
  </si>
  <si>
    <t>Deplasari interne, detasari, transferari</t>
  </si>
  <si>
    <t>66.05.20.01.08</t>
  </si>
  <si>
    <t>Deplasari in strainatate</t>
  </si>
  <si>
    <t>66.05.20.01.09</t>
  </si>
  <si>
    <t>Carti, publicatii si materiale documentare</t>
  </si>
  <si>
    <t>66.05.20.01.09.2</t>
  </si>
  <si>
    <t>Consultanta si expertiza</t>
  </si>
  <si>
    <t>66.05.20.01.30</t>
  </si>
  <si>
    <t>Pregatire profesionala</t>
  </si>
  <si>
    <t>Protectia muncii</t>
  </si>
  <si>
    <t>Cheltuieli judiciare si extrajudiciare derivate din actiuni in reprezentarea intereselor statului, potrivit dispozitiilor legale</t>
  </si>
  <si>
    <t>66.05.20.02</t>
  </si>
  <si>
    <t>Alte cheltuieli</t>
  </si>
  <si>
    <t>66.05.20.05</t>
  </si>
  <si>
    <t>Chirii</t>
  </si>
  <si>
    <t>66.05.20.05.30</t>
  </si>
  <si>
    <t>Alte cheltuieli cu bunuri si servicii</t>
  </si>
  <si>
    <t>66.05.20.06</t>
  </si>
  <si>
    <t>66.05.20.06.01</t>
  </si>
  <si>
    <t>Alte dobanzi</t>
  </si>
  <si>
    <t>66.05.20.06.02</t>
  </si>
  <si>
    <t>Dobanda datorata trezoreriei statului</t>
  </si>
  <si>
    <t>66.05.20.11</t>
  </si>
  <si>
    <t>66.05.20.12</t>
  </si>
  <si>
    <t>Despagubiri civile</t>
  </si>
  <si>
    <t>66.05.20.13</t>
  </si>
  <si>
    <t>Sume aferente persoanelor cu handicap neincadrate</t>
  </si>
  <si>
    <t>66.05.20.14</t>
  </si>
  <si>
    <t>66.05.20.25</t>
  </si>
  <si>
    <t>66.05.20.30</t>
  </si>
  <si>
    <t>Active fixe</t>
  </si>
  <si>
    <t>66.05.20.30.04</t>
  </si>
  <si>
    <t>Constructii</t>
  </si>
  <si>
    <t>66.05.20.30.30</t>
  </si>
  <si>
    <t>Masini, echipamente si mijloace de transport</t>
  </si>
  <si>
    <t>66.05.30</t>
  </si>
  <si>
    <t>Mobilier, aparatura birotica si alte active corporale</t>
  </si>
  <si>
    <t>66.05.30.03</t>
  </si>
  <si>
    <t>Alte active fixe</t>
  </si>
  <si>
    <t>66.05.30.03.02</t>
  </si>
  <si>
    <t>Reparatii capitale aferente activelor fixe</t>
  </si>
  <si>
    <t>Administratia centrala</t>
  </si>
  <si>
    <t>50.00.59.17</t>
  </si>
  <si>
    <t>Servicii publice descentralizate, din care:</t>
  </si>
  <si>
    <t>50.00.59.40</t>
  </si>
  <si>
    <t xml:space="preserve"> Plati efectuate in anii precedenti si recuperate in anul curent</t>
  </si>
  <si>
    <t>66.05.70</t>
  </si>
  <si>
    <t>Materiale si prestari de servicii cu caracter medical</t>
  </si>
  <si>
    <t>66.05.71</t>
  </si>
  <si>
    <t>Produse farmaceutice, materiale sanitare specifice si dispozitive medicale</t>
  </si>
  <si>
    <t>66.05.71.01</t>
  </si>
  <si>
    <t>Medicamente cu si fara contributie personala</t>
  </si>
  <si>
    <t>66.05.71.01.01</t>
  </si>
  <si>
    <t xml:space="preserve">    ~ activitatea curenta</t>
  </si>
  <si>
    <t>66.05.71.01.02</t>
  </si>
  <si>
    <t>66.05.71.01.03</t>
  </si>
  <si>
    <t>66.05.71.01.30</t>
  </si>
  <si>
    <t xml:space="preserve">    ~ personal contractual</t>
  </si>
  <si>
    <t>66.05.71.03</t>
  </si>
  <si>
    <t xml:space="preserve">    ~ medicamente 40% - conform HG nr.186/2009 privind aprobarea Programului pentru compensarea cu 90% a preţului de referinţă al medicamentelor, cu modificarile si completarile ulterioare</t>
  </si>
  <si>
    <t>66.05.02</t>
  </si>
  <si>
    <t>Medicamente pentru boli cronice cu risc crescut utilizate in programele nationale cu scop curativ, din care:</t>
  </si>
  <si>
    <t xml:space="preserve">          Programul national detratament pentru boli rare</t>
  </si>
  <si>
    <t>66.05.20.01.09.1</t>
  </si>
  <si>
    <t xml:space="preserve">          Programul national de tratament al bolilor neurologice</t>
  </si>
  <si>
    <t>66.05.03</t>
  </si>
  <si>
    <t xml:space="preserve">          Programul national de tratament al hemofiliei si talasemiei</t>
  </si>
  <si>
    <t>66.05.03.01</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</si>
  <si>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</si>
  <si>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</si>
  <si>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</si>
  <si>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</si>
  <si>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</si>
  <si>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</si>
  <si>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</si>
  <si>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66.05.03.02</t>
  </si>
  <si>
    <t>Programul national de tratament al bolilor neurologice</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</si>
  <si>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</si>
  <si>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</si>
  <si>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</si>
  <si>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</si>
  <si>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</si>
  <si>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</si>
  <si>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</si>
  <si>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</si>
  <si>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</si>
  <si>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66.05.03.03</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</si>
  <si>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</si>
  <si>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</si>
  <si>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</si>
  <si>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</si>
  <si>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Servicii medicale de hemodializa si dializa peritoneala</t>
  </si>
  <si>
    <t>Dispozitive si echipamente medicale</t>
  </si>
  <si>
    <t>Servicii medicale in ambulator</t>
  </si>
  <si>
    <t>Asistenta medicala primara, din care:</t>
  </si>
  <si>
    <t xml:space="preserve">   - activitate curenta</t>
  </si>
  <si>
    <t>per capita</t>
  </si>
  <si>
    <t>per servicii</t>
  </si>
  <si>
    <t xml:space="preserve">  - centre de permanenta</t>
  </si>
  <si>
    <t>66.05.03.04</t>
  </si>
  <si>
    <t>66.05.03.05</t>
  </si>
  <si>
    <t>Asistenta medicala stomatologica, din care:</t>
  </si>
  <si>
    <t>66.05.04</t>
  </si>
  <si>
    <t xml:space="preserve">   -  sume pentru servicii medicale tratament si medicatie pentru personalul contractual din sistemul sanitar</t>
  </si>
  <si>
    <t>66.05.04.01</t>
  </si>
  <si>
    <t>Asistenta medicala pentru specialitati paraclinice, din care:</t>
  </si>
  <si>
    <r>
      <t xml:space="preserve">    ~ activitatea curenta</t>
    </r>
    <r>
      <rPr>
        <sz val="10"/>
        <color indexed="9"/>
        <rFont val="Arial"/>
        <family val="2"/>
      </rPr>
      <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</si>
  <si>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</si>
  <si>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</si>
  <si>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</si>
  <si>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66.05.04.02</t>
  </si>
  <si>
    <t xml:space="preserve">Asistenta medicala in centrele medicale multifunctionale, din care: </t>
  </si>
  <si>
    <t>66.05.04.03</t>
  </si>
  <si>
    <t>Servicii de urgenta prespitalicesti si transport sanitar</t>
  </si>
  <si>
    <t>66.05.04.04</t>
  </si>
  <si>
    <t>Servicii medicale in unitati sanitare cu paturi</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</si>
  <si>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</si>
  <si>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</si>
  <si>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</si>
  <si>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66.05.04.05</t>
  </si>
  <si>
    <t>Subprogramul de radioterapie a bolnavilor cu afectiuni oncologice</t>
  </si>
  <si>
    <t>Unitati de recuperare-reabilitare a sanatatii, din care:</t>
  </si>
  <si>
    <t>66.05.05</t>
  </si>
  <si>
    <t xml:space="preserve">   ~ personal contractual</t>
  </si>
  <si>
    <t>66.05.06</t>
  </si>
  <si>
    <t>Ingrijiri medicale la domiciliu</t>
  </si>
  <si>
    <t>66.05.06.01</t>
  </si>
  <si>
    <t>Prestatii medicale acordate in baza documentelor internationale</t>
  </si>
  <si>
    <t xml:space="preserve"> Plati efectuate in anii precedenti si recuperate in anul curent-SANATATE</t>
  </si>
  <si>
    <t>TRANSFERURI CURENTE</t>
  </si>
  <si>
    <t>66.05.06.04</t>
  </si>
  <si>
    <t>Transferuri din bugetul fondului national unic de asigurări sociale de sănătate către unitățile sanitare pentru acoperirea creșterilor salariale,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</si>
  <si>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</si>
  <si>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66.05.07</t>
  </si>
  <si>
    <t>66.05.11</t>
  </si>
  <si>
    <t>ASIGURARI SI ASISTENTA SOCIALA</t>
  </si>
  <si>
    <r>
      <t>TITLUL</t>
    </r>
    <r>
      <rPr>
        <b/>
        <i/>
        <sz val="10"/>
        <rFont val="Palatino Linotype"/>
        <family val="1"/>
        <charset val="238"/>
      </rPr>
      <t xml:space="preserve"> IX</t>
    </r>
    <r>
      <rPr>
        <b/>
        <sz val="10"/>
        <rFont val="Palatino Linotype"/>
        <family val="1"/>
        <charset val="238"/>
      </rPr>
      <t xml:space="preserve"> ASISTENTA SOCIALA</t>
    </r>
  </si>
  <si>
    <t>66.05.51.01</t>
  </si>
  <si>
    <t>Ajutoare sociale</t>
  </si>
  <si>
    <t>66.05.51.01.66</t>
  </si>
  <si>
    <t>Ajutoare sociale in numerar</t>
  </si>
  <si>
    <t>Asistenta sociala in caz de boli si invaliditati</t>
  </si>
  <si>
    <t>Asistenta sociala in caz de boli</t>
  </si>
  <si>
    <t>Asistenta sociala pentru familie si copii</t>
  </si>
  <si>
    <t xml:space="preserve"> Plati efectuate in anii precedenti si recuperate in anul curent - Asistenta sociala</t>
  </si>
  <si>
    <t>66.05.51.01.75</t>
  </si>
  <si>
    <t xml:space="preserve">Programe din Fondul  Social European  (FSE) </t>
  </si>
  <si>
    <t>68.05</t>
  </si>
  <si>
    <t>Finantarea nationala</t>
  </si>
  <si>
    <t>68.05.01</t>
  </si>
  <si>
    <t>Finantarea externa nerambursabila</t>
  </si>
  <si>
    <t>68.05.57.00</t>
  </si>
  <si>
    <t>Cheltuieli neeligibile</t>
  </si>
  <si>
    <t>68.05.57.02</t>
  </si>
  <si>
    <t xml:space="preserve">Alte programe comunitare finantate in perioada 2014-2020 </t>
  </si>
  <si>
    <t>68.05.57.02.01</t>
  </si>
  <si>
    <t>Finantare nationala</t>
  </si>
  <si>
    <t>68.05.05</t>
  </si>
  <si>
    <t>Finantare externa nerambursabila</t>
  </si>
  <si>
    <t>68.05.05.01</t>
  </si>
  <si>
    <t>68.05.06</t>
  </si>
  <si>
    <t>FONDURI EXTERNE NERAMBURSABILE</t>
  </si>
  <si>
    <t>50.05.58.02</t>
  </si>
  <si>
    <t>50.05.58.02.01</t>
  </si>
  <si>
    <t>50.05.58.02.02</t>
  </si>
  <si>
    <t>50.05.58.02.03</t>
  </si>
  <si>
    <t>50.05.58.15</t>
  </si>
  <si>
    <t>50.05.58.15.01</t>
  </si>
  <si>
    <t>Alte chelutuieli in domeniul sanatatii</t>
  </si>
  <si>
    <t>50.05.58.15.02</t>
  </si>
  <si>
    <t>Alte institutii si actiuni sanitare</t>
  </si>
  <si>
    <t>50.05.58.15.03</t>
  </si>
  <si>
    <t>50.08</t>
  </si>
  <si>
    <t>50.08.01</t>
  </si>
  <si>
    <t>50.08.58</t>
  </si>
  <si>
    <t>66.08</t>
  </si>
  <si>
    <t>66.08.01</t>
  </si>
  <si>
    <t>66.08.58</t>
  </si>
  <si>
    <t>66.08.58.15</t>
  </si>
  <si>
    <t>66.08.58.15.02</t>
  </si>
  <si>
    <t>66.08.50</t>
  </si>
  <si>
    <t>66.08.50.50</t>
  </si>
  <si>
    <t>lei</t>
  </si>
  <si>
    <t>Sume primite in contul platilor efectuate in anul curent</t>
  </si>
  <si>
    <t xml:space="preserve">III.  OPERATIUNI FINANCIARE </t>
  </si>
  <si>
    <t>Incasari din rambursarea imprumuturilor acordate</t>
  </si>
  <si>
    <t>Sume utilizate din excedentul anului precedent pentru efectuarea de cheltuieli</t>
  </si>
  <si>
    <t>Sume utilizate de alte instituţii din excedentul anului precedent</t>
  </si>
  <si>
    <t>48.05</t>
  </si>
  <si>
    <t>48.05.02</t>
  </si>
  <si>
    <t>48.05.02.01</t>
  </si>
  <si>
    <t>08</t>
  </si>
  <si>
    <t>40.08</t>
  </si>
  <si>
    <t>40.08.15</t>
  </si>
  <si>
    <t>40.08.15.03</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</si>
  <si>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</si>
  <si>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</si>
  <si>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</si>
  <si>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</si>
  <si>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servicii de monitorizare a starii de sanatate a pacientilor in conditiile art.8, alin.3^1-3^3 din Legea nr.136/2020, cu modificarile si completarile ulterioare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</si>
  <si>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</si>
  <si>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</si>
  <si>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</si>
  <si>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</si>
  <si>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~majorarea acordată suplimentar drepturilor salariale cuvenite, in cuantum de 75%,  pentru personalul din unităţile sanitare publice, conform art.4, alin.(6) din OUG 147/2020</t>
  </si>
  <si>
    <t>Transferuri pentru stimulentul de risc, din care:</t>
  </si>
  <si>
    <t>~ sume alocate in baza OUG nr.43/2020, cu modificarile si completarile ulterioare si a Ordinului CNAS nr.540/2020 cu modificarile si completarile ulterioare</t>
  </si>
  <si>
    <t>~ sume alocate in baza Legii nr.82/2020 de aprobare a OUG nr.43/2020 si a Ordinului CNAS nr.1192/2020</t>
  </si>
  <si>
    <t>Programul national de tratament pentru boli rare (purpura trombocitopenica)</t>
  </si>
  <si>
    <t>Programul national de tratament pentru boli rare (alte medicamente circuit inchis)</t>
  </si>
  <si>
    <t xml:space="preserve">   ~ finantarea activitatii prestate de medicii de familie pentru serviciile prevăzute la art. 3 alin. (2) - (7) din OUG nr. 3/2021, cu modificarile si completarile ulterioare</t>
  </si>
  <si>
    <t>Asistenta medicala  pentru specialitati clinice, din care:</t>
  </si>
  <si>
    <t xml:space="preserve">    ~ finantarea activitatii prestate în cadrul centrelor de vaccinare împotriva COVID-19</t>
  </si>
  <si>
    <t>Sume primite in contul platilor efectuate in anul precedent</t>
  </si>
  <si>
    <t>48.05.02.02</t>
  </si>
  <si>
    <t xml:space="preserve">  -  Programul national de tratament pentru boli rare (mucoviscidoza)</t>
  </si>
  <si>
    <t>ALTE PROGRAME COMUNITARE FINANTATE IN PERIOADA 2014-2020 (APC)</t>
  </si>
  <si>
    <t>48.05.15</t>
  </si>
  <si>
    <t>48.05.15.01</t>
  </si>
  <si>
    <t>48.05.15.02</t>
  </si>
  <si>
    <t xml:space="preserve">     ~  finantarea activitatii prestate de medicii de specialitate care desfasoara activitate de vaccinare impotriva Covid 19, in cadrul furnizorilor din ambulatoriul de specialitate pentru specialitatile clinice,  inclusiv  ambulatoriul  integrat al spitalelor , pentru seviciile prevazute la art.3, alin. (5^2) din OUG 3/2021, cu modificarile si completarile ulterioare</t>
  </si>
  <si>
    <t>~majorarea acordată suplimentar drepturilor salariale cuvenite, in cuantum de 75%,  pentru personalul din unităţile sanitare publice, conform art.7, alin.(8) din OUG 110/2021</t>
  </si>
  <si>
    <t xml:space="preserve">   ~ finantarea activitatii de testare de catre medicii de familie in vederea depistarii infectiei cu SARS-Cov-2 potrivit OUG nr. 3/2021, cu modificarile si completarile ulterioare</t>
  </si>
  <si>
    <t xml:space="preserve"> - influente financiare determinate de cresterile salariale prevazute de art.I, alin.(3) din OUG nr.130/2021 reprezentand majorarea cu 1/4 din diferenţa dintre salariul de bază prevăzut de Legea-cadru nr. 153/2017, cu modificările şi completările ulterioare, pentru anul 2022 şi cel din luna decembrie 2021</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</si>
  <si>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 pe perioada starii de urgenta</t>
  </si>
  <si>
    <t>CONT DE EXECUTIE VENITURI IUNIE 2022</t>
  </si>
  <si>
    <t>CONT DE EXECUTIE CHELTUIELI IUNIE  2022</t>
  </si>
  <si>
    <t>~ contributia personala pentru medicamentele acordate in tratamentul ambulatoriu persoanelor care beneficiaza de OUG 15/2022, cu modificarile si completarile ulterioare</t>
  </si>
  <si>
    <t>~sume pentru punerea in aplicare a art. 1 alin (4) din OUG 15/2022  privind acordarea de sprijin şi asistenţă umanitară de către statul român cetăţenilor străini sau apatrizilor aflaţi în situaţii deosebite, proveniţi din zona conflictului armat din Ucraina, cu modificarile si completarile ulterioare</t>
  </si>
  <si>
    <t xml:space="preserve">    ~  cost volum-rezultat, din care:</t>
  </si>
  <si>
    <t xml:space="preserve"> - activitatea curenta</t>
  </si>
  <si>
    <t>-activitatea curenta</t>
  </si>
  <si>
    <t xml:space="preserve">    ~ Programul national de PET-CT, din care:</t>
  </si>
  <si>
    <t>~sume pentru punerea în aplicare a dispoziţiilor art. 165 alin. ( 1^1)  - (1^3) din Legea nr. 95/2006 ( cf.modificarilor aduse prin Legea nr.109/2022)</t>
  </si>
  <si>
    <t>MARAMURES</t>
  </si>
  <si>
    <t xml:space="preserve">DIRECTOR GENERAL </t>
  </si>
  <si>
    <t>DIRECTOR ECONOMIC</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</si>
</sst>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_ ;[Red]\-#,##0.00\ "/>
    <numFmt numFmtId="165" formatCode="#,##0.0"/>
  </numFmts>
  <fonts count="19" x14ac:knownFonts="1">
    <font>
      <sz val="10"/>
      <name val="Arial"/>
      <charset val="238"/>
    </font>
    <font>
      <sz val="10"/>
      <name val="Arial"/>
      <family val="2"/>
      <charset val="238"/>
    </font>
    <font>
      <sz val="10"/>
      <name val="Arial"/>
      <family val="2"/>
      <charset val="238"/>
    </font>
    <font>
      <sz val="10"/>
      <name val="Palatino Linotype"/>
      <family val="1"/>
      <charset val="238"/>
    </font>
    <font>
      <b/>
      <i/>
      <sz val="12"/>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b/>
      <i/>
      <sz val="14"/>
      <name val="Palatino Linotype"/>
      <family val="1"/>
      <charset val="238"/>
    </font>
    <font>
      <b/>
      <sz val="9"/>
      <name val="Palatino Linotype"/>
      <family val="1"/>
      <charset val="238"/>
    </font>
    <font>
      <sz val="9"/>
      <name val="Palatino Linotype"/>
      <family val="1"/>
      <charset val="238"/>
    </font>
    <font>
      <sz val="11"/>
      <name val="Palatino Linotype"/>
      <family val="1"/>
      <charset val="238"/>
    </font>
    <font>
      <b/>
      <sz val="10"/>
      <name val="Palatino Linotype"/>
      <family val="1"/>
    </font>
  </fonts>
  <fills count="3">
    <fill>
      <patternFill patternType="none"/>
    </fill>
    <fill>
      <patternFill patternType="gray125"/>
    </fill>
    <fill>
      <patternFill patternType="solid">
        <fgColor theme="0"/>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2" fillId="0" borderId="0"/>
    <xf numFmtId="0" fontId="2" fillId="0" borderId="0"/>
    <xf numFmtId="0" fontId="2" fillId="0" borderId="0"/>
    <xf numFmtId="0" fontId="1" fillId="0" borderId="0"/>
    <xf numFmtId="0" fontId="1" fillId="0" borderId="0"/>
  </cellStyleXfs>
  <cellXfs count="125">
    <xf numFmtId="0" fontId="0" fillId="0" borderId="0" xfId="0"/>
    <xf numFmtId="49" fontId="3" fillId="0" borderId="0" xfId="0" applyNumberFormat="1" applyFont="1" applyFill="1" applyBorder="1" applyAlignment="1">
      <alignment vertical="top" wrapText="1"/>
    </xf>
    <xf numFmtId="3" fontId="4" fillId="0" borderId="0" xfId="0" applyNumberFormat="1" applyFont="1" applyFill="1" applyBorder="1" applyAlignment="1">
      <alignment horizontal="center"/>
    </xf>
    <xf numFmtId="3" fontId="5" fillId="0" borderId="0" xfId="0" applyNumberFormat="1" applyFont="1" applyFill="1" applyBorder="1" applyAlignment="1">
      <alignment horizontal="center"/>
    </xf>
    <xf numFmtId="3" fontId="3" fillId="0" borderId="0" xfId="0" applyNumberFormat="1" applyFont="1" applyFill="1" applyBorder="1"/>
    <xf numFmtId="0" fontId="3" fillId="0" borderId="0" xfId="0" applyFont="1" applyFill="1"/>
    <xf numFmtId="4" fontId="3" fillId="0" borderId="0" xfId="0" applyNumberFormat="1" applyFont="1" applyFill="1" applyBorder="1"/>
    <xf numFmtId="4" fontId="6" fillId="0" borderId="0" xfId="0" applyNumberFormat="1" applyFont="1" applyFill="1" applyBorder="1" applyAlignment="1">
      <alignment wrapText="1"/>
    </xf>
    <xf numFmtId="3" fontId="6" fillId="0" borderId="0" xfId="0" applyNumberFormat="1" applyFont="1" applyFill="1" applyBorder="1" applyAlignment="1">
      <alignment wrapText="1"/>
    </xf>
    <xf numFmtId="49" fontId="6"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49" fontId="6" fillId="0" borderId="1" xfId="0" applyNumberFormat="1" applyFont="1" applyFill="1" applyBorder="1" applyAlignment="1">
      <alignment horizontal="center" vertical="top" wrapText="1"/>
    </xf>
    <xf numFmtId="3" fontId="6" fillId="0" borderId="1" xfId="0" applyNumberFormat="1" applyFont="1" applyFill="1" applyBorder="1" applyAlignment="1">
      <alignment horizontal="center"/>
    </xf>
    <xf numFmtId="3" fontId="5" fillId="0" borderId="1" xfId="0" applyNumberFormat="1" applyFont="1" applyFill="1" applyBorder="1" applyAlignment="1">
      <alignment horizontal="center"/>
    </xf>
    <xf numFmtId="49" fontId="6" fillId="0" borderId="1" xfId="0" applyNumberFormat="1" applyFont="1" applyFill="1" applyBorder="1" applyAlignment="1">
      <alignment vertical="top" wrapText="1"/>
    </xf>
    <xf numFmtId="164" fontId="6" fillId="0" borderId="1" xfId="2" applyNumberFormat="1" applyFont="1" applyFill="1" applyBorder="1" applyAlignment="1" applyProtection="1">
      <alignment horizontal="left" wrapText="1"/>
    </xf>
    <xf numFmtId="0" fontId="6" fillId="0" borderId="0" xfId="0" applyFont="1" applyFill="1"/>
    <xf numFmtId="164" fontId="6" fillId="0" borderId="1" xfId="2" applyNumberFormat="1" applyFont="1" applyFill="1" applyBorder="1" applyAlignment="1">
      <alignment wrapText="1"/>
    </xf>
    <xf numFmtId="49" fontId="6" fillId="0" borderId="1" xfId="0" applyNumberFormat="1" applyFont="1" applyFill="1" applyBorder="1" applyAlignment="1">
      <alignment horizontal="left" vertical="top" wrapText="1"/>
    </xf>
    <xf numFmtId="49" fontId="3" fillId="0" borderId="1" xfId="0" applyNumberFormat="1" applyFont="1" applyFill="1" applyBorder="1" applyAlignment="1">
      <alignment vertical="top" wrapText="1"/>
    </xf>
    <xf numFmtId="4" fontId="3" fillId="0" borderId="1" xfId="2" applyNumberFormat="1" applyFont="1" applyFill="1" applyBorder="1" applyAlignment="1">
      <alignment wrapText="1"/>
    </xf>
    <xf numFmtId="164" fontId="3" fillId="0" borderId="1" xfId="2" applyNumberFormat="1" applyFont="1" applyFill="1" applyBorder="1" applyAlignment="1">
      <alignment wrapText="1"/>
    </xf>
    <xf numFmtId="164" fontId="3" fillId="0" borderId="1" xfId="2" applyNumberFormat="1" applyFont="1" applyFill="1" applyBorder="1" applyAlignment="1" applyProtection="1">
      <alignment horizontal="left" vertical="center" wrapText="1"/>
    </xf>
    <xf numFmtId="0" fontId="7" fillId="0" borderId="0" xfId="0" applyFont="1" applyFill="1"/>
    <xf numFmtId="49" fontId="7" fillId="0" borderId="1" xfId="0" applyNumberFormat="1" applyFont="1" applyFill="1" applyBorder="1" applyAlignment="1">
      <alignment vertical="top" wrapText="1"/>
    </xf>
    <xf numFmtId="164" fontId="7" fillId="0" borderId="1" xfId="2" applyNumberFormat="1" applyFont="1" applyFill="1" applyBorder="1" applyAlignment="1">
      <alignment wrapText="1"/>
    </xf>
    <xf numFmtId="49" fontId="3" fillId="0" borderId="1" xfId="0" applyNumberFormat="1" applyFont="1" applyFill="1" applyBorder="1" applyAlignment="1">
      <alignment horizontal="left" vertical="top" wrapText="1"/>
    </xf>
    <xf numFmtId="164" fontId="6" fillId="0" borderId="1" xfId="3" applyNumberFormat="1" applyFont="1" applyFill="1" applyBorder="1" applyAlignment="1">
      <alignment wrapText="1"/>
    </xf>
    <xf numFmtId="164" fontId="3" fillId="0" borderId="1" xfId="3" applyNumberFormat="1" applyFont="1" applyFill="1" applyBorder="1" applyAlignment="1">
      <alignment wrapText="1"/>
    </xf>
    <xf numFmtId="49" fontId="10" fillId="0" borderId="1" xfId="0" applyNumberFormat="1" applyFont="1" applyFill="1" applyBorder="1" applyAlignment="1">
      <alignment vertical="top" wrapText="1"/>
    </xf>
    <xf numFmtId="4" fontId="6" fillId="0" borderId="0" xfId="0" applyNumberFormat="1" applyFont="1" applyFill="1" applyBorder="1"/>
    <xf numFmtId="4" fontId="3" fillId="0" borderId="1" xfId="0" applyNumberFormat="1" applyFont="1" applyFill="1" applyBorder="1" applyAlignment="1" applyProtection="1">
      <alignment wrapText="1"/>
    </xf>
    <xf numFmtId="4" fontId="3" fillId="0" borderId="1" xfId="0" applyNumberFormat="1" applyFont="1" applyFill="1" applyBorder="1" applyAlignment="1" applyProtection="1">
      <alignment horizontal="left" wrapText="1"/>
    </xf>
    <xf numFmtId="4" fontId="6" fillId="0" borderId="1" xfId="0" applyNumberFormat="1" applyFont="1" applyFill="1" applyBorder="1" applyAlignment="1" applyProtection="1">
      <alignment horizontal="left" wrapText="1"/>
    </xf>
    <xf numFmtId="164" fontId="11" fillId="0" borderId="1" xfId="2" applyNumberFormat="1" applyFont="1" applyFill="1" applyBorder="1" applyAlignment="1">
      <alignment wrapText="1"/>
    </xf>
    <xf numFmtId="4" fontId="3" fillId="0" borderId="1" xfId="2" applyNumberFormat="1" applyFont="1" applyFill="1" applyBorder="1" applyAlignment="1" applyProtection="1">
      <alignment wrapText="1"/>
    </xf>
    <xf numFmtId="164" fontId="11" fillId="0" borderId="1" xfId="2" applyNumberFormat="1" applyFont="1" applyFill="1" applyBorder="1" applyAlignment="1">
      <alignment horizontal="left" vertical="center" wrapText="1"/>
    </xf>
    <xf numFmtId="164" fontId="12" fillId="0" borderId="1" xfId="3" applyNumberFormat="1" applyFont="1" applyFill="1" applyBorder="1" applyAlignment="1">
      <alignment horizontal="left" vertical="center" wrapText="1"/>
    </xf>
    <xf numFmtId="164" fontId="11" fillId="0" borderId="1" xfId="3" applyNumberFormat="1" applyFont="1" applyFill="1" applyBorder="1" applyAlignment="1">
      <alignment horizontal="left" vertical="center" wrapText="1"/>
    </xf>
    <xf numFmtId="3" fontId="3" fillId="0" borderId="1" xfId="0" applyNumberFormat="1" applyFont="1" applyFill="1" applyBorder="1" applyAlignment="1" applyProtection="1">
      <alignment vertical="top" wrapText="1"/>
    </xf>
    <xf numFmtId="164" fontId="6" fillId="0" borderId="1" xfId="4" applyNumberFormat="1" applyFont="1" applyFill="1" applyBorder="1" applyAlignment="1">
      <alignment vertical="top" wrapText="1"/>
    </xf>
    <xf numFmtId="164" fontId="6" fillId="0" borderId="1" xfId="5" applyNumberFormat="1" applyFont="1" applyFill="1" applyBorder="1" applyAlignment="1" applyProtection="1">
      <alignment vertical="top" wrapText="1"/>
    </xf>
    <xf numFmtId="4" fontId="3" fillId="0" borderId="1" xfId="0" applyNumberFormat="1" applyFont="1" applyFill="1" applyBorder="1"/>
    <xf numFmtId="4" fontId="3" fillId="0" borderId="0" xfId="0" applyNumberFormat="1" applyFont="1" applyFill="1"/>
    <xf numFmtId="4" fontId="3" fillId="0" borderId="1" xfId="0" applyNumberFormat="1" applyFont="1" applyFill="1" applyBorder="1" applyAlignment="1">
      <alignment horizontal="left" vertical="center" wrapText="1"/>
    </xf>
    <xf numFmtId="2" fontId="3" fillId="0" borderId="1" xfId="2" applyNumberFormat="1" applyFont="1" applyFill="1" applyBorder="1" applyAlignment="1">
      <alignment wrapText="1"/>
    </xf>
    <xf numFmtId="164" fontId="6" fillId="0" borderId="1" xfId="2" applyNumberFormat="1" applyFont="1" applyFill="1" applyBorder="1" applyAlignment="1"/>
    <xf numFmtId="164" fontId="3" fillId="0" borderId="1" xfId="2" applyNumberFormat="1" applyFont="1" applyFill="1" applyBorder="1" applyAlignment="1"/>
    <xf numFmtId="3" fontId="6" fillId="0" borderId="1" xfId="0" applyNumberFormat="1" applyFont="1" applyFill="1" applyBorder="1" applyAlignment="1">
      <alignment wrapText="1"/>
    </xf>
    <xf numFmtId="3" fontId="3" fillId="0" borderId="1" xfId="0" applyNumberFormat="1" applyFont="1" applyFill="1" applyBorder="1" applyAlignment="1">
      <alignment wrapText="1"/>
    </xf>
    <xf numFmtId="0" fontId="3" fillId="0" borderId="0" xfId="0" applyFont="1" applyFill="1" applyAlignment="1">
      <alignment wrapText="1"/>
    </xf>
    <xf numFmtId="0" fontId="5" fillId="0" borderId="0" xfId="0" applyFont="1" applyFill="1" applyAlignment="1">
      <alignment horizontal="left"/>
    </xf>
    <xf numFmtId="4" fontId="14" fillId="0" borderId="0" xfId="0" applyNumberFormat="1" applyFont="1" applyFill="1" applyAlignment="1">
      <alignment horizontal="center"/>
    </xf>
    <xf numFmtId="0" fontId="3" fillId="0" borderId="0" xfId="0" applyFont="1" applyFill="1" applyBorder="1"/>
    <xf numFmtId="0" fontId="14" fillId="0" borderId="0" xfId="0" applyFont="1" applyFill="1" applyAlignment="1">
      <alignment horizontal="left"/>
    </xf>
    <xf numFmtId="0" fontId="6" fillId="0" borderId="0" xfId="0" applyFont="1" applyFill="1" applyAlignment="1">
      <alignment vertical="center" wrapText="1"/>
    </xf>
    <xf numFmtId="0" fontId="6" fillId="0" borderId="0" xfId="0" applyFont="1" applyFill="1" applyBorder="1" applyAlignment="1">
      <alignment horizontal="left"/>
    </xf>
    <xf numFmtId="0" fontId="5" fillId="0" borderId="0" xfId="0" applyFont="1" applyFill="1" applyBorder="1"/>
    <xf numFmtId="4" fontId="6" fillId="0" borderId="0" xfId="0" applyNumberFormat="1" applyFont="1" applyFill="1" applyBorder="1" applyAlignment="1">
      <alignment horizontal="center" vertical="center" wrapText="1"/>
    </xf>
    <xf numFmtId="3" fontId="6" fillId="0" borderId="1" xfId="0" applyNumberFormat="1" applyFont="1" applyFill="1" applyBorder="1" applyAlignment="1">
      <alignment horizontal="center" wrapText="1"/>
    </xf>
    <xf numFmtId="3" fontId="6" fillId="0" borderId="0" xfId="0" applyNumberFormat="1" applyFont="1" applyFill="1" applyBorder="1" applyAlignment="1">
      <alignment horizontal="center"/>
    </xf>
    <xf numFmtId="3" fontId="3" fillId="0" borderId="0" xfId="0" applyNumberFormat="1" applyFont="1" applyFill="1"/>
    <xf numFmtId="49" fontId="15" fillId="0" borderId="1" xfId="0" applyNumberFormat="1" applyFont="1" applyFill="1" applyBorder="1" applyAlignment="1">
      <alignment horizontal="left"/>
    </xf>
    <xf numFmtId="4" fontId="6" fillId="0" borderId="1" xfId="0" applyNumberFormat="1" applyFont="1" applyFill="1" applyBorder="1" applyAlignment="1">
      <alignment wrapText="1"/>
    </xf>
    <xf numFmtId="49" fontId="16" fillId="0" borderId="1" xfId="0" applyNumberFormat="1" applyFont="1" applyFill="1" applyBorder="1" applyAlignment="1">
      <alignment horizontal="left"/>
    </xf>
    <xf numFmtId="4" fontId="3" fillId="0" borderId="1" xfId="0" applyNumberFormat="1" applyFont="1" applyFill="1" applyBorder="1" applyAlignment="1">
      <alignment wrapText="1"/>
    </xf>
    <xf numFmtId="4" fontId="17" fillId="0" borderId="1" xfId="0" applyNumberFormat="1" applyFont="1" applyFill="1" applyBorder="1" applyAlignment="1">
      <alignment wrapText="1"/>
    </xf>
    <xf numFmtId="4" fontId="8" fillId="0" borderId="1" xfId="0" applyNumberFormat="1" applyFont="1" applyFill="1" applyBorder="1" applyAlignment="1">
      <alignment wrapText="1"/>
    </xf>
    <xf numFmtId="0" fontId="16" fillId="0" borderId="1" xfId="0" applyFont="1" applyFill="1" applyBorder="1" applyAlignment="1">
      <alignment wrapText="1"/>
    </xf>
    <xf numFmtId="49" fontId="16" fillId="0" borderId="1" xfId="1" applyNumberFormat="1" applyFont="1" applyFill="1" applyBorder="1" applyAlignment="1" applyProtection="1">
      <alignment horizontal="left"/>
      <protection locked="0"/>
    </xf>
    <xf numFmtId="4" fontId="3" fillId="0" borderId="1" xfId="1" applyNumberFormat="1" applyFont="1" applyFill="1" applyBorder="1" applyAlignment="1" applyProtection="1">
      <alignment wrapText="1"/>
      <protection locked="0"/>
    </xf>
    <xf numFmtId="0" fontId="6" fillId="0" borderId="0" xfId="0" applyFont="1" applyFill="1" applyBorder="1"/>
    <xf numFmtId="0" fontId="6" fillId="0" borderId="1" xfId="0" applyFont="1" applyFill="1" applyBorder="1"/>
    <xf numFmtId="4" fontId="11" fillId="0" borderId="1" xfId="0" applyNumberFormat="1" applyFont="1" applyFill="1" applyBorder="1" applyAlignment="1">
      <alignment wrapText="1"/>
    </xf>
    <xf numFmtId="49" fontId="16" fillId="0" borderId="1" xfId="0" applyNumberFormat="1" applyFont="1" applyFill="1" applyBorder="1" applyAlignment="1" applyProtection="1">
      <alignment horizontal="left" vertical="center"/>
    </xf>
    <xf numFmtId="4" fontId="11" fillId="0" borderId="1" xfId="0" applyNumberFormat="1" applyFont="1" applyFill="1" applyBorder="1" applyAlignment="1" applyProtection="1">
      <alignment horizontal="left" wrapText="1"/>
    </xf>
    <xf numFmtId="4" fontId="16" fillId="0" borderId="1" xfId="0" applyNumberFormat="1" applyFont="1" applyFill="1" applyBorder="1" applyAlignment="1">
      <alignment horizontal="left"/>
    </xf>
    <xf numFmtId="164" fontId="3" fillId="0" borderId="1" xfId="0" applyNumberFormat="1" applyFont="1" applyFill="1" applyBorder="1" applyAlignment="1" applyProtection="1">
      <alignment wrapText="1"/>
    </xf>
    <xf numFmtId="0" fontId="3" fillId="0" borderId="1" xfId="0" applyFont="1" applyFill="1" applyBorder="1" applyAlignment="1">
      <alignment wrapText="1"/>
    </xf>
    <xf numFmtId="164" fontId="3" fillId="0" borderId="1" xfId="2" applyNumberFormat="1" applyFont="1" applyFill="1" applyBorder="1" applyAlignment="1" applyProtection="1">
      <alignment wrapText="1"/>
    </xf>
    <xf numFmtId="0" fontId="3"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3" fontId="3" fillId="0" borderId="1" xfId="0" applyNumberFormat="1" applyFont="1" applyFill="1" applyBorder="1" applyAlignment="1" applyProtection="1">
      <alignment horizontal="center" vertical="top" wrapText="1"/>
    </xf>
    <xf numFmtId="4" fontId="6" fillId="0" borderId="1" xfId="0" applyNumberFormat="1" applyFont="1" applyFill="1" applyBorder="1"/>
    <xf numFmtId="4" fontId="6" fillId="0" borderId="1" xfId="3" applyNumberFormat="1" applyFont="1" applyFill="1" applyBorder="1" applyAlignment="1" applyProtection="1">
      <alignment horizontal="right" wrapText="1"/>
    </xf>
    <xf numFmtId="4" fontId="6" fillId="0" borderId="1" xfId="3" applyNumberFormat="1" applyFont="1" applyFill="1" applyBorder="1" applyAlignment="1">
      <alignment horizontal="right" wrapText="1"/>
    </xf>
    <xf numFmtId="4" fontId="5" fillId="0" borderId="1" xfId="0" applyNumberFormat="1" applyFont="1" applyFill="1" applyBorder="1" applyAlignment="1">
      <alignment horizontal="right"/>
    </xf>
    <xf numFmtId="4" fontId="3" fillId="0" borderId="1" xfId="3" applyNumberFormat="1" applyFont="1" applyFill="1" applyBorder="1" applyAlignment="1" applyProtection="1">
      <alignment horizontal="right" wrapText="1"/>
    </xf>
    <xf numFmtId="4" fontId="8" fillId="0" borderId="1" xfId="3" applyNumberFormat="1" applyFont="1" applyFill="1" applyBorder="1" applyAlignment="1">
      <alignment horizontal="right" wrapText="1"/>
    </xf>
    <xf numFmtId="4" fontId="9" fillId="0" borderId="1" xfId="0" applyNumberFormat="1" applyFont="1" applyFill="1" applyBorder="1" applyAlignment="1">
      <alignment horizontal="right"/>
    </xf>
    <xf numFmtId="4" fontId="6" fillId="0" borderId="1" xfId="3" applyNumberFormat="1" applyFont="1" applyFill="1" applyBorder="1" applyAlignment="1">
      <alignment horizontal="right"/>
    </xf>
    <xf numFmtId="4" fontId="8" fillId="0" borderId="1" xfId="3" applyNumberFormat="1" applyFont="1" applyFill="1" applyBorder="1" applyAlignment="1" applyProtection="1">
      <alignment horizontal="right" wrapText="1"/>
    </xf>
    <xf numFmtId="4" fontId="6" fillId="0" borderId="1" xfId="2" applyNumberFormat="1" applyFont="1" applyFill="1" applyBorder="1" applyAlignment="1">
      <alignment wrapText="1"/>
    </xf>
    <xf numFmtId="164" fontId="3" fillId="0" borderId="1" xfId="4" applyNumberFormat="1" applyFont="1" applyFill="1" applyBorder="1" applyAlignment="1">
      <alignment vertical="top" wrapText="1"/>
    </xf>
    <xf numFmtId="164" fontId="18" fillId="0" borderId="1" xfId="2" applyNumberFormat="1" applyFont="1" applyFill="1" applyBorder="1" applyAlignment="1">
      <alignment wrapText="1"/>
    </xf>
    <xf numFmtId="0" fontId="3" fillId="2" borderId="0" xfId="0" applyFont="1" applyFill="1"/>
    <xf numFmtId="4" fontId="3" fillId="2" borderId="0" xfId="0" applyNumberFormat="1" applyFont="1" applyFill="1" applyBorder="1"/>
    <xf numFmtId="0" fontId="5" fillId="2" borderId="0" xfId="0" applyFont="1" applyFill="1" applyAlignment="1">
      <alignment horizontal="right"/>
    </xf>
    <xf numFmtId="3" fontId="6" fillId="2" borderId="1" xfId="0" applyNumberFormat="1" applyFont="1" applyFill="1" applyBorder="1" applyAlignment="1">
      <alignment horizontal="center" vertical="center" wrapText="1"/>
    </xf>
    <xf numFmtId="3" fontId="6" fillId="2" borderId="1" xfId="0" applyNumberFormat="1" applyFont="1" applyFill="1" applyBorder="1" applyAlignment="1">
      <alignment horizontal="center"/>
    </xf>
    <xf numFmtId="4" fontId="6" fillId="2" borderId="1" xfId="0" applyNumberFormat="1" applyFont="1" applyFill="1" applyBorder="1"/>
    <xf numFmtId="4" fontId="3" fillId="2" borderId="1" xfId="0" applyNumberFormat="1" applyFont="1" applyFill="1" applyBorder="1"/>
    <xf numFmtId="3" fontId="3" fillId="2" borderId="0" xfId="0" applyNumberFormat="1" applyFont="1" applyFill="1" applyBorder="1"/>
    <xf numFmtId="165" fontId="3" fillId="2" borderId="0" xfId="0" applyNumberFormat="1" applyFont="1" applyFill="1" applyBorder="1"/>
    <xf numFmtId="3" fontId="5" fillId="2" borderId="0" xfId="0" applyNumberFormat="1" applyFont="1" applyFill="1" applyBorder="1" applyAlignment="1">
      <alignment horizontal="right" wrapText="1"/>
    </xf>
    <xf numFmtId="3" fontId="5" fillId="2" borderId="1" xfId="0" applyNumberFormat="1" applyFont="1" applyFill="1" applyBorder="1" applyAlignment="1">
      <alignment horizontal="center"/>
    </xf>
    <xf numFmtId="4" fontId="6" fillId="2" borderId="1" xfId="3" applyNumberFormat="1" applyFont="1" applyFill="1" applyBorder="1" applyAlignment="1" applyProtection="1">
      <alignment horizontal="right" wrapText="1"/>
    </xf>
    <xf numFmtId="4" fontId="6" fillId="2" borderId="1" xfId="3" applyNumberFormat="1" applyFont="1" applyFill="1" applyBorder="1" applyAlignment="1">
      <alignment horizontal="right" wrapText="1"/>
    </xf>
    <xf numFmtId="4" fontId="5" fillId="2" borderId="1" xfId="0" applyNumberFormat="1" applyFont="1" applyFill="1" applyBorder="1" applyAlignment="1">
      <alignment horizontal="right"/>
    </xf>
    <xf numFmtId="4" fontId="8" fillId="2" borderId="1" xfId="3" applyNumberFormat="1" applyFont="1" applyFill="1" applyBorder="1" applyAlignment="1">
      <alignment horizontal="right" wrapText="1"/>
    </xf>
    <xf numFmtId="4" fontId="6" fillId="2" borderId="1" xfId="3" applyNumberFormat="1" applyFont="1" applyFill="1" applyBorder="1" applyAlignment="1">
      <alignment horizontal="right"/>
    </xf>
    <xf numFmtId="4" fontId="3" fillId="2" borderId="1" xfId="0" applyNumberFormat="1" applyFont="1" applyFill="1" applyBorder="1" applyAlignment="1">
      <alignment vertical="top" wrapText="1"/>
    </xf>
    <xf numFmtId="4" fontId="3" fillId="2" borderId="1" xfId="3" applyNumberFormat="1" applyFont="1" applyFill="1" applyBorder="1" applyAlignment="1" applyProtection="1">
      <alignment horizontal="right" wrapText="1"/>
    </xf>
    <xf numFmtId="4" fontId="8" fillId="2" borderId="1" xfId="3" applyNumberFormat="1" applyFont="1" applyFill="1" applyBorder="1" applyAlignment="1" applyProtection="1">
      <alignment horizontal="right" wrapText="1"/>
    </xf>
    <xf numFmtId="4" fontId="7" fillId="2" borderId="1" xfId="0" applyNumberFormat="1" applyFont="1" applyFill="1" applyBorder="1" applyAlignment="1">
      <alignment horizontal="right"/>
    </xf>
    <xf numFmtId="4" fontId="3" fillId="2" borderId="1" xfId="0" applyNumberFormat="1" applyFont="1" applyFill="1" applyBorder="1" applyProtection="1"/>
    <xf numFmtId="4" fontId="3" fillId="2" borderId="1" xfId="2" applyNumberFormat="1" applyFont="1" applyFill="1" applyBorder="1" applyAlignment="1">
      <alignment wrapText="1"/>
    </xf>
    <xf numFmtId="3" fontId="6" fillId="0" borderId="0" xfId="0" applyNumberFormat="1" applyFont="1" applyFill="1" applyBorder="1"/>
    <xf numFmtId="3" fontId="6" fillId="2" borderId="0" xfId="0" applyNumberFormat="1" applyFont="1" applyFill="1" applyBorder="1"/>
    <xf numFmtId="4" fontId="6" fillId="0" borderId="0" xfId="0" applyNumberFormat="1" applyFont="1" applyFill="1"/>
    <xf numFmtId="0" fontId="15" fillId="0" borderId="0" xfId="0" applyFont="1" applyFill="1" applyBorder="1" applyAlignment="1">
      <alignment horizontal="center" wrapText="1"/>
    </xf>
    <xf numFmtId="0" fontId="6" fillId="0" borderId="0" xfId="0" applyFont="1" applyFill="1" applyBorder="1" applyAlignment="1">
      <alignment horizontal="center" wrapText="1"/>
    </xf>
    <xf numFmtId="0" fontId="6" fillId="0" borderId="0" xfId="0" applyFont="1" applyFill="1" applyBorder="1" applyAlignment="1">
      <alignment horizontal="center"/>
    </xf>
  </cellXfs>
  <cellStyles count="6">
    <cellStyle name="Normal" xfId="0" builtinId="0"/>
    <cellStyle name="Normal 2" xfId="1"/>
    <cellStyle name="Normal_buget 2004 cf lg 507 2003 CU DEBL10% MAI cu virari" xfId="4"/>
    <cellStyle name="Normal_BUGET RECTIFICARE OUG 89 VIRARI FINALE" xfId="2"/>
    <cellStyle name="Normal_BUGET RECTIFICARE OUG 89 VIRARI FINALE_12.Cont executie CHELTUIELI DECEMBRIE 2014" xfId="3"/>
    <cellStyle name="Normal_LG 216 CALCULE BVC 200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CC"/>
  </sheetPr>
  <dimension ref="A1:FO110"/>
  <sheetViews>
    <sheetView tabSelected="1" zoomScaleNormal="100" workbookViewId="0">
      <pane xSplit="4" ySplit="6" topLeftCell="E85" activePane="bottomRight" state="frozen"/>
      <selection activeCell="C79" sqref="C79:E79"/>
      <selection pane="topRight" activeCell="C79" sqref="C79:E79"/>
      <selection pane="bottomLeft" activeCell="C79" sqref="C79:E79"/>
      <selection pane="bottomRight" activeCell="F113" sqref="F113"/>
    </sheetView>
  </sheetViews>
  <sheetFormatPr defaultRowHeight="15" x14ac:dyDescent="0.3"/>
  <cols>
    <col min="1" max="1" width="11.140625" style="52" customWidth="1"/>
    <col min="2" max="2" width="57.5703125" style="5" customWidth="1"/>
    <col min="3" max="3" width="7.7109375" style="5" customWidth="1"/>
    <col min="4" max="4" width="14" style="45" customWidth="1"/>
    <col min="5" max="5" width="13.85546875" style="45" customWidth="1"/>
    <col min="6" max="6" width="14" style="97" customWidth="1"/>
    <col min="7" max="7" width="17.7109375" style="97" customWidth="1"/>
    <col min="8" max="8" width="10.28515625" style="55" customWidth="1"/>
    <col min="9" max="9" width="9.85546875" style="55" customWidth="1"/>
    <col min="10" max="10" width="10.7109375" style="55" customWidth="1"/>
    <col min="11" max="11" width="10" style="55" customWidth="1"/>
    <col min="12" max="12" width="10.28515625" style="55" customWidth="1"/>
    <col min="13" max="13" width="9.5703125" style="55" customWidth="1"/>
    <col min="14" max="14" width="10.7109375" style="55" customWidth="1"/>
    <col min="15" max="15" width="10.140625" style="55" bestFit="1" customWidth="1"/>
    <col min="16" max="16" width="10.5703125" style="55" customWidth="1"/>
    <col min="17" max="17" width="10" style="55" customWidth="1"/>
    <col min="18" max="18" width="10.85546875" style="55" customWidth="1"/>
    <col min="19" max="19" width="10.140625" style="55" customWidth="1"/>
    <col min="20" max="20" width="9.7109375" style="55" customWidth="1"/>
    <col min="21" max="21" width="10.85546875" style="55" customWidth="1"/>
    <col min="22" max="22" width="11.140625" style="55" customWidth="1"/>
    <col min="23" max="23" width="9.140625" style="55"/>
    <col min="24" max="24" width="10.5703125" style="55" customWidth="1"/>
    <col min="25" max="25" width="9.85546875" style="55" customWidth="1"/>
    <col min="26" max="26" width="10.85546875" style="55" customWidth="1"/>
    <col min="27" max="27" width="10.28515625" style="55" customWidth="1"/>
    <col min="28" max="28" width="8.5703125" style="55" customWidth="1"/>
    <col min="29" max="29" width="10.42578125" style="55" customWidth="1"/>
    <col min="30" max="31" width="9.85546875" style="55" customWidth="1"/>
    <col min="32" max="32" width="9.28515625" style="55" customWidth="1"/>
    <col min="33" max="33" width="9" style="55" customWidth="1"/>
    <col min="34" max="34" width="10.42578125" style="55" customWidth="1"/>
    <col min="35" max="35" width="11.28515625" style="55" customWidth="1"/>
    <col min="36" max="36" width="9.85546875" style="55" customWidth="1"/>
    <col min="37" max="37" width="10.42578125" style="55" customWidth="1"/>
    <col min="38" max="38" width="9.7109375" style="55" customWidth="1"/>
    <col min="39" max="39" width="11.140625" style="55" customWidth="1"/>
    <col min="40" max="40" width="10.42578125" style="55" customWidth="1"/>
    <col min="41" max="41" width="10" style="55" customWidth="1"/>
    <col min="42" max="42" width="10.140625" style="55" customWidth="1"/>
    <col min="43" max="43" width="10.7109375" style="55" customWidth="1"/>
    <col min="44" max="44" width="11.140625" style="55" customWidth="1"/>
    <col min="45" max="45" width="9.5703125" style="55" customWidth="1"/>
    <col min="46" max="46" width="11.28515625" style="55" customWidth="1"/>
    <col min="47" max="47" width="11" style="55" customWidth="1"/>
    <col min="48" max="48" width="9.85546875" style="55" customWidth="1"/>
    <col min="49" max="49" width="10.7109375" style="55" customWidth="1"/>
    <col min="50" max="50" width="10.28515625" style="55" customWidth="1"/>
    <col min="51" max="51" width="10.5703125" style="55" customWidth="1"/>
    <col min="52" max="52" width="9.5703125" style="55" customWidth="1"/>
    <col min="53" max="53" width="8.42578125" style="55" customWidth="1"/>
    <col min="54" max="54" width="10.7109375" style="55" customWidth="1"/>
    <col min="55" max="55" width="10.140625" style="55" customWidth="1"/>
    <col min="56" max="56" width="10.7109375" style="55" customWidth="1"/>
    <col min="57" max="57" width="9.85546875" style="55" customWidth="1"/>
    <col min="58" max="58" width="9.7109375" style="55" customWidth="1"/>
    <col min="59" max="59" width="10" style="55" customWidth="1"/>
    <col min="60" max="60" width="11.42578125" style="55" customWidth="1"/>
    <col min="61" max="61" width="10" style="55" customWidth="1"/>
    <col min="62" max="62" width="9.7109375" style="55" customWidth="1"/>
    <col min="63" max="63" width="10" style="55" customWidth="1"/>
    <col min="64" max="64" width="10.7109375" style="55" customWidth="1"/>
    <col min="65" max="65" width="9.28515625" style="55" customWidth="1"/>
    <col min="66" max="66" width="10.7109375" style="55" customWidth="1"/>
    <col min="67" max="67" width="10.140625" style="55" customWidth="1"/>
    <col min="68" max="68" width="10.85546875" style="55" customWidth="1"/>
    <col min="69" max="69" width="11.140625" style="55" customWidth="1"/>
    <col min="70" max="72" width="10.28515625" style="55" customWidth="1"/>
    <col min="73" max="73" width="9.5703125" style="55" customWidth="1"/>
    <col min="74" max="74" width="10.28515625" style="55" customWidth="1"/>
    <col min="75" max="75" width="9.5703125" style="55" customWidth="1"/>
    <col min="76" max="76" width="10.140625" style="55" customWidth="1"/>
    <col min="77" max="77" width="8.85546875" style="55" customWidth="1"/>
    <col min="78" max="78" width="9.42578125" style="55" customWidth="1"/>
    <col min="79" max="79" width="10.28515625" style="55" customWidth="1"/>
    <col min="80" max="80" width="9.85546875" style="55" customWidth="1"/>
    <col min="81" max="81" width="9.5703125" style="55" customWidth="1"/>
    <col min="82" max="82" width="9" style="55" customWidth="1"/>
    <col min="83" max="83" width="9.7109375" style="55" customWidth="1"/>
    <col min="84" max="85" width="10.42578125" style="55" customWidth="1"/>
    <col min="86" max="86" width="10.140625" style="55" customWidth="1"/>
    <col min="87" max="87" width="10.28515625" style="55" customWidth="1"/>
    <col min="88" max="88" width="11.5703125" style="55" customWidth="1"/>
    <col min="89" max="90" width="11.140625" style="55" customWidth="1"/>
    <col min="91" max="91" width="9.85546875" style="55" customWidth="1"/>
    <col min="92" max="92" width="8.5703125" style="55" customWidth="1"/>
    <col min="93" max="93" width="10.28515625" style="55" customWidth="1"/>
    <col min="94" max="94" width="10" style="55" customWidth="1"/>
    <col min="95" max="95" width="9.85546875" style="55" customWidth="1"/>
    <col min="96" max="96" width="10.140625" style="55" customWidth="1"/>
    <col min="97" max="97" width="11.7109375" style="55" customWidth="1"/>
    <col min="98" max="98" width="8.140625" style="55" customWidth="1"/>
    <col min="99" max="99" width="8.5703125" style="55" customWidth="1"/>
    <col min="100" max="100" width="10.140625" style="55" customWidth="1"/>
    <col min="101" max="101" width="11.7109375" style="55" customWidth="1"/>
    <col min="102" max="102" width="9.5703125" style="55" customWidth="1"/>
    <col min="103" max="103" width="9.42578125" style="55" customWidth="1"/>
    <col min="104" max="104" width="12.28515625" style="55" customWidth="1"/>
    <col min="105" max="105" width="11.42578125" style="55" customWidth="1"/>
    <col min="106" max="106" width="11.5703125" style="55" customWidth="1"/>
    <col min="107" max="107" width="11.42578125" style="55" customWidth="1"/>
    <col min="108" max="108" width="14.28515625" style="55" customWidth="1"/>
    <col min="109" max="109" width="10.5703125" style="55" customWidth="1"/>
    <col min="110" max="110" width="11.7109375" style="55" bestFit="1" customWidth="1"/>
    <col min="111" max="111" width="11" style="55" customWidth="1"/>
    <col min="112" max="112" width="12" style="55" customWidth="1"/>
    <col min="113" max="113" width="10.85546875" style="55" customWidth="1"/>
    <col min="114" max="114" width="11.5703125" style="55" customWidth="1"/>
    <col min="115" max="115" width="9.85546875" style="55" customWidth="1"/>
    <col min="116" max="116" width="10.5703125" style="55" customWidth="1"/>
    <col min="117" max="118" width="9.140625" style="55"/>
    <col min="119" max="119" width="10.5703125" style="55" customWidth="1"/>
    <col min="120" max="120" width="9.85546875" style="55" customWidth="1"/>
    <col min="121" max="121" width="10.140625" style="55" customWidth="1"/>
    <col min="122" max="123" width="9.140625" style="55"/>
    <col min="124" max="124" width="10.5703125" style="55" customWidth="1"/>
    <col min="125" max="125" width="10" style="55" customWidth="1"/>
    <col min="126" max="126" width="9.85546875" style="55" customWidth="1"/>
    <col min="127" max="128" width="9.140625" style="55"/>
    <col min="129" max="129" width="10.42578125" style="55" customWidth="1"/>
    <col min="130" max="130" width="9.7109375" style="55" customWidth="1"/>
    <col min="131" max="131" width="10" style="55" customWidth="1"/>
    <col min="132" max="133" width="9.140625" style="55"/>
    <col min="134" max="134" width="10.140625" style="55" customWidth="1"/>
    <col min="135" max="135" width="12.7109375" style="55" bestFit="1" customWidth="1"/>
    <col min="136" max="147" width="9.140625" style="55"/>
    <col min="148" max="16384" width="9.140625" style="5"/>
  </cols>
  <sheetData>
    <row r="1" spans="1:147" ht="20.25" x14ac:dyDescent="0.35">
      <c r="B1" s="53" t="s">
        <v>508</v>
      </c>
      <c r="C1" s="53"/>
      <c r="D1" s="54"/>
      <c r="E1" s="54"/>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row>
    <row r="2" spans="1:147" ht="17.25" customHeight="1" x14ac:dyDescent="0.35">
      <c r="B2" s="56" t="s">
        <v>517</v>
      </c>
      <c r="C2" s="56"/>
      <c r="D2" s="54"/>
      <c r="E2" s="54"/>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row>
    <row r="3" spans="1:147" x14ac:dyDescent="0.3">
      <c r="A3" s="57"/>
      <c r="B3" s="58"/>
      <c r="C3" s="58"/>
      <c r="D3" s="6"/>
      <c r="E3" s="6"/>
      <c r="F3" s="98"/>
      <c r="G3" s="98"/>
      <c r="ED3" s="59"/>
    </row>
    <row r="4" spans="1:147" ht="12.75" customHeight="1" x14ac:dyDescent="0.3">
      <c r="B4" s="55"/>
      <c r="C4" s="55"/>
      <c r="D4" s="6"/>
      <c r="E4" s="6"/>
      <c r="F4" s="98"/>
      <c r="G4" s="99" t="s">
        <v>0</v>
      </c>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AN4" s="122"/>
      <c r="AO4" s="122"/>
      <c r="AP4" s="122"/>
      <c r="AQ4" s="122"/>
      <c r="AR4" s="122"/>
      <c r="AS4" s="122"/>
      <c r="AT4" s="122"/>
      <c r="AU4" s="122"/>
      <c r="AV4" s="122"/>
      <c r="AW4" s="122"/>
      <c r="AX4" s="122"/>
      <c r="AY4" s="122"/>
      <c r="AZ4" s="122"/>
      <c r="BA4" s="122"/>
      <c r="BB4" s="122"/>
      <c r="BC4" s="122"/>
      <c r="BD4" s="122"/>
      <c r="BE4" s="122"/>
      <c r="BF4" s="122"/>
      <c r="BG4" s="122"/>
      <c r="BH4" s="122"/>
      <c r="BI4" s="122"/>
      <c r="BJ4" s="122"/>
      <c r="BK4" s="122"/>
      <c r="BL4" s="122"/>
      <c r="BM4" s="122"/>
      <c r="BN4" s="122"/>
      <c r="BO4" s="122"/>
      <c r="BP4" s="122"/>
      <c r="BQ4" s="122"/>
      <c r="BR4" s="122"/>
      <c r="BS4" s="122"/>
      <c r="BT4" s="122"/>
      <c r="BU4" s="122"/>
      <c r="BV4" s="122"/>
      <c r="BW4" s="122"/>
      <c r="BX4" s="122"/>
      <c r="BY4" s="122"/>
      <c r="BZ4" s="122"/>
      <c r="CA4" s="122"/>
      <c r="CB4" s="122"/>
      <c r="CC4" s="122"/>
      <c r="CD4" s="122"/>
      <c r="CE4" s="122"/>
      <c r="CF4" s="122"/>
      <c r="CG4" s="122"/>
      <c r="CH4" s="122"/>
      <c r="CI4" s="122"/>
      <c r="CJ4" s="122"/>
      <c r="CK4" s="122"/>
      <c r="CL4" s="122"/>
      <c r="CM4" s="122"/>
      <c r="CN4" s="122"/>
      <c r="CO4" s="122"/>
      <c r="CP4" s="122"/>
      <c r="CQ4" s="122"/>
      <c r="CR4" s="122"/>
      <c r="CS4" s="122"/>
      <c r="CT4" s="122"/>
      <c r="CU4" s="122"/>
      <c r="CV4" s="122"/>
      <c r="CW4" s="122"/>
      <c r="CX4" s="122"/>
      <c r="CY4" s="122"/>
      <c r="CZ4" s="122"/>
      <c r="DA4" s="122"/>
      <c r="DB4" s="122"/>
      <c r="DC4" s="122"/>
      <c r="DD4" s="122"/>
      <c r="DE4" s="122"/>
      <c r="DF4" s="124"/>
      <c r="DG4" s="124"/>
      <c r="DH4" s="124"/>
      <c r="DI4" s="124"/>
      <c r="DJ4" s="124"/>
      <c r="DK4" s="123"/>
      <c r="DL4" s="123"/>
      <c r="DM4" s="123"/>
      <c r="DN4" s="123"/>
      <c r="DO4" s="123"/>
      <c r="DP4" s="123"/>
      <c r="DQ4" s="123"/>
      <c r="DR4" s="123"/>
      <c r="DS4" s="123"/>
      <c r="DT4" s="123"/>
      <c r="DU4" s="123"/>
      <c r="DV4" s="123"/>
      <c r="DW4" s="123"/>
      <c r="DX4" s="123"/>
      <c r="DY4" s="123"/>
      <c r="DZ4" s="123"/>
      <c r="EA4" s="123"/>
      <c r="EB4" s="123"/>
      <c r="EC4" s="123"/>
      <c r="ED4" s="123"/>
    </row>
    <row r="5" spans="1:147" ht="90" x14ac:dyDescent="0.3">
      <c r="A5" s="11" t="s">
        <v>1</v>
      </c>
      <c r="B5" s="11" t="s">
        <v>2</v>
      </c>
      <c r="C5" s="11" t="s">
        <v>3</v>
      </c>
      <c r="D5" s="11" t="s">
        <v>4</v>
      </c>
      <c r="E5" s="11" t="s">
        <v>5</v>
      </c>
      <c r="F5" s="100" t="s">
        <v>6</v>
      </c>
      <c r="G5" s="100" t="s">
        <v>7</v>
      </c>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60"/>
      <c r="DL5" s="60"/>
      <c r="DM5" s="60"/>
      <c r="DN5" s="60"/>
      <c r="DO5" s="60"/>
      <c r="DP5" s="60"/>
      <c r="DQ5" s="60"/>
      <c r="DR5" s="60"/>
      <c r="DS5" s="60"/>
      <c r="DT5" s="60"/>
      <c r="DU5" s="60"/>
      <c r="DV5" s="60"/>
      <c r="DW5" s="60"/>
      <c r="DX5" s="60"/>
      <c r="DY5" s="60"/>
      <c r="DZ5" s="60"/>
      <c r="EA5" s="60"/>
      <c r="EB5" s="60"/>
      <c r="EC5" s="60"/>
      <c r="ED5" s="60"/>
    </row>
    <row r="6" spans="1:147" s="63" customFormat="1" x14ac:dyDescent="0.3">
      <c r="A6" s="14"/>
      <c r="B6" s="61"/>
      <c r="C6" s="61"/>
      <c r="D6" s="14"/>
      <c r="E6" s="14"/>
      <c r="F6" s="101"/>
      <c r="G6" s="101"/>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4"/>
      <c r="EF6" s="4"/>
      <c r="EG6" s="4"/>
      <c r="EH6" s="4"/>
      <c r="EI6" s="4"/>
      <c r="EJ6" s="4"/>
      <c r="EK6" s="4"/>
      <c r="EL6" s="4"/>
      <c r="EM6" s="4"/>
      <c r="EN6" s="4"/>
      <c r="EO6" s="4"/>
      <c r="EP6" s="4"/>
      <c r="EQ6" s="4"/>
    </row>
    <row r="7" spans="1:147" x14ac:dyDescent="0.3">
      <c r="A7" s="64" t="s">
        <v>8</v>
      </c>
      <c r="B7" s="65" t="s">
        <v>9</v>
      </c>
      <c r="C7" s="85">
        <f>+C8+C64+C105+C91+C88</f>
        <v>0</v>
      </c>
      <c r="D7" s="85">
        <f>+D8+D64+D105+D91+D88</f>
        <v>590297030</v>
      </c>
      <c r="E7" s="85">
        <f>+E8+E64+E105+E91+E88</f>
        <v>353926030</v>
      </c>
      <c r="F7" s="102">
        <f>+F8+F64+F105+F91+F88</f>
        <v>337254322</v>
      </c>
      <c r="G7" s="102">
        <f>+G8+G64+G105+G91+G88</f>
        <v>84713247</v>
      </c>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6"/>
      <c r="EF7" s="6"/>
    </row>
    <row r="8" spans="1:147" x14ac:dyDescent="0.3">
      <c r="A8" s="64" t="s">
        <v>10</v>
      </c>
      <c r="B8" s="65" t="s">
        <v>11</v>
      </c>
      <c r="C8" s="85">
        <f>+C14+C51+C9</f>
        <v>0</v>
      </c>
      <c r="D8" s="85">
        <f t="shared" ref="D8:G8" si="0">+D14+D51+D9</f>
        <v>477879000</v>
      </c>
      <c r="E8" s="85">
        <f t="shared" si="0"/>
        <v>241508000</v>
      </c>
      <c r="F8" s="102">
        <f t="shared" si="0"/>
        <v>226958762</v>
      </c>
      <c r="G8" s="102">
        <f t="shared" si="0"/>
        <v>37359547</v>
      </c>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6"/>
      <c r="EF8" s="6"/>
    </row>
    <row r="9" spans="1:147" x14ac:dyDescent="0.3">
      <c r="A9" s="64" t="s">
        <v>12</v>
      </c>
      <c r="B9" s="65" t="s">
        <v>13</v>
      </c>
      <c r="C9" s="85">
        <f>+C10+C11+C12+C13</f>
        <v>0</v>
      </c>
      <c r="D9" s="85">
        <f t="shared" ref="D9:G9" si="1">+D10+D11+D12+D13</f>
        <v>1181000</v>
      </c>
      <c r="E9" s="85">
        <f t="shared" si="1"/>
        <v>1000000</v>
      </c>
      <c r="F9" s="102">
        <f t="shared" si="1"/>
        <v>751332</v>
      </c>
      <c r="G9" s="102">
        <f t="shared" si="1"/>
        <v>331803</v>
      </c>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L9" s="32"/>
      <c r="DM9" s="32"/>
      <c r="DN9" s="32"/>
      <c r="DO9" s="32"/>
      <c r="DP9" s="32"/>
      <c r="DQ9" s="32"/>
      <c r="DR9" s="32"/>
      <c r="DS9" s="32"/>
      <c r="DT9" s="32"/>
      <c r="DU9" s="32"/>
      <c r="DV9" s="32"/>
      <c r="DW9" s="32"/>
      <c r="DX9" s="32"/>
      <c r="DY9" s="32"/>
      <c r="DZ9" s="32"/>
      <c r="EA9" s="32"/>
      <c r="EB9" s="32"/>
      <c r="EC9" s="32"/>
      <c r="ED9" s="32"/>
      <c r="EE9" s="6"/>
      <c r="EF9" s="6"/>
    </row>
    <row r="10" spans="1:147" ht="45" x14ac:dyDescent="0.3">
      <c r="A10" s="64" t="s">
        <v>14</v>
      </c>
      <c r="B10" s="65" t="s">
        <v>15</v>
      </c>
      <c r="C10" s="85"/>
      <c r="D10" s="85">
        <v>1181000</v>
      </c>
      <c r="E10" s="85">
        <v>1000000</v>
      </c>
      <c r="F10" s="102">
        <v>751332</v>
      </c>
      <c r="G10" s="102">
        <v>331803</v>
      </c>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32"/>
      <c r="DT10" s="32"/>
      <c r="DU10" s="32"/>
      <c r="DV10" s="32"/>
      <c r="DW10" s="32"/>
      <c r="DX10" s="32"/>
      <c r="DY10" s="32"/>
      <c r="DZ10" s="32"/>
      <c r="EA10" s="32"/>
      <c r="EB10" s="32"/>
      <c r="EC10" s="32"/>
      <c r="ED10" s="32"/>
      <c r="EE10" s="6"/>
      <c r="EF10" s="6"/>
    </row>
    <row r="11" spans="1:147" ht="45" x14ac:dyDescent="0.3">
      <c r="A11" s="64" t="s">
        <v>16</v>
      </c>
      <c r="B11" s="65" t="s">
        <v>17</v>
      </c>
      <c r="C11" s="85"/>
      <c r="D11" s="85">
        <v>0</v>
      </c>
      <c r="E11" s="85">
        <v>0</v>
      </c>
      <c r="F11" s="102">
        <v>0</v>
      </c>
      <c r="G11" s="102">
        <v>0</v>
      </c>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L11" s="32"/>
      <c r="DM11" s="32"/>
      <c r="DN11" s="32"/>
      <c r="DO11" s="32"/>
      <c r="DP11" s="32"/>
      <c r="DQ11" s="32"/>
      <c r="DR11" s="32"/>
      <c r="DS11" s="32"/>
      <c r="DT11" s="32"/>
      <c r="DU11" s="32"/>
      <c r="DV11" s="32"/>
      <c r="DW11" s="32"/>
      <c r="DX11" s="32"/>
      <c r="DY11" s="32"/>
      <c r="DZ11" s="32"/>
      <c r="EA11" s="32"/>
      <c r="EB11" s="32"/>
      <c r="EC11" s="32"/>
      <c r="ED11" s="32"/>
      <c r="EE11" s="6"/>
      <c r="EF11" s="6"/>
    </row>
    <row r="12" spans="1:147" ht="30" x14ac:dyDescent="0.3">
      <c r="A12" s="64" t="s">
        <v>18</v>
      </c>
      <c r="B12" s="65" t="s">
        <v>19</v>
      </c>
      <c r="C12" s="85"/>
      <c r="D12" s="85">
        <v>0</v>
      </c>
      <c r="E12" s="85">
        <v>0</v>
      </c>
      <c r="F12" s="102">
        <v>0</v>
      </c>
      <c r="G12" s="102">
        <v>0</v>
      </c>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32"/>
      <c r="DY12" s="32"/>
      <c r="DZ12" s="32"/>
      <c r="EA12" s="32"/>
      <c r="EB12" s="32"/>
      <c r="EC12" s="32"/>
      <c r="ED12" s="32"/>
      <c r="EE12" s="6"/>
      <c r="EF12" s="6"/>
    </row>
    <row r="13" spans="1:147" ht="45" x14ac:dyDescent="0.3">
      <c r="A13" s="64" t="s">
        <v>20</v>
      </c>
      <c r="B13" s="65" t="s">
        <v>21</v>
      </c>
      <c r="C13" s="85"/>
      <c r="D13" s="85">
        <v>0</v>
      </c>
      <c r="E13" s="85">
        <v>0</v>
      </c>
      <c r="F13" s="102">
        <v>0</v>
      </c>
      <c r="G13" s="102">
        <v>0</v>
      </c>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32"/>
      <c r="DT13" s="32"/>
      <c r="DU13" s="32"/>
      <c r="DV13" s="32"/>
      <c r="DW13" s="32"/>
      <c r="DX13" s="32"/>
      <c r="DY13" s="32"/>
      <c r="DZ13" s="32"/>
      <c r="EA13" s="32"/>
      <c r="EB13" s="32"/>
      <c r="EC13" s="32"/>
      <c r="ED13" s="32"/>
      <c r="EE13" s="6"/>
      <c r="EF13" s="6"/>
    </row>
    <row r="14" spans="1:147" x14ac:dyDescent="0.3">
      <c r="A14" s="64" t="s">
        <v>22</v>
      </c>
      <c r="B14" s="65" t="s">
        <v>23</v>
      </c>
      <c r="C14" s="85">
        <f>+C15+C27</f>
        <v>0</v>
      </c>
      <c r="D14" s="85">
        <f t="shared" ref="D14:G14" si="2">+D15+D27</f>
        <v>476360000</v>
      </c>
      <c r="E14" s="85">
        <f t="shared" si="2"/>
        <v>240351000</v>
      </c>
      <c r="F14" s="102">
        <f t="shared" si="2"/>
        <v>226065756</v>
      </c>
      <c r="G14" s="102">
        <f t="shared" si="2"/>
        <v>36999766</v>
      </c>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6"/>
      <c r="EF14" s="6"/>
    </row>
    <row r="15" spans="1:147" x14ac:dyDescent="0.3">
      <c r="A15" s="64" t="s">
        <v>24</v>
      </c>
      <c r="B15" s="65" t="s">
        <v>25</v>
      </c>
      <c r="C15" s="85">
        <f>+C16+C23+C26</f>
        <v>0</v>
      </c>
      <c r="D15" s="85">
        <f t="shared" ref="D15:G15" si="3">+D16+D23+D26</f>
        <v>21800000</v>
      </c>
      <c r="E15" s="85">
        <f t="shared" si="3"/>
        <v>10618000</v>
      </c>
      <c r="F15" s="102">
        <f t="shared" si="3"/>
        <v>11189020</v>
      </c>
      <c r="G15" s="102">
        <f t="shared" si="3"/>
        <v>1839827</v>
      </c>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c r="CZ15" s="32"/>
      <c r="DA15" s="32"/>
      <c r="DB15" s="32"/>
      <c r="DC15" s="32"/>
      <c r="DD15" s="32"/>
      <c r="DE15" s="32"/>
      <c r="DF15" s="32"/>
      <c r="DG15" s="32"/>
      <c r="DH15" s="32"/>
      <c r="DI15" s="32"/>
      <c r="DJ15" s="32"/>
      <c r="DK15" s="32"/>
      <c r="DL15" s="32"/>
      <c r="DM15" s="32"/>
      <c r="DN15" s="32"/>
      <c r="DO15" s="32"/>
      <c r="DP15" s="32"/>
      <c r="DQ15" s="32"/>
      <c r="DR15" s="32"/>
      <c r="DS15" s="32"/>
      <c r="DT15" s="32"/>
      <c r="DU15" s="32"/>
      <c r="DV15" s="32"/>
      <c r="DW15" s="32"/>
      <c r="DX15" s="32"/>
      <c r="DY15" s="32"/>
      <c r="DZ15" s="32"/>
      <c r="EA15" s="32"/>
      <c r="EB15" s="32"/>
      <c r="EC15" s="32"/>
      <c r="ED15" s="32"/>
      <c r="EE15" s="6"/>
      <c r="EF15" s="6"/>
    </row>
    <row r="16" spans="1:147" ht="30" x14ac:dyDescent="0.3">
      <c r="A16" s="64" t="s">
        <v>26</v>
      </c>
      <c r="B16" s="65" t="s">
        <v>27</v>
      </c>
      <c r="C16" s="85">
        <f>C17+C18+C20+C21+C22+C19</f>
        <v>0</v>
      </c>
      <c r="D16" s="85">
        <f t="shared" ref="D16:G16" si="4">D17+D18+D20+D21+D22+D19</f>
        <v>0</v>
      </c>
      <c r="E16" s="85">
        <f t="shared" si="4"/>
        <v>0</v>
      </c>
      <c r="F16" s="102">
        <f t="shared" si="4"/>
        <v>1258991</v>
      </c>
      <c r="G16" s="102">
        <f t="shared" si="4"/>
        <v>136246</v>
      </c>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6"/>
      <c r="EF16" s="6"/>
    </row>
    <row r="17" spans="1:171" s="55" customFormat="1" ht="30" x14ac:dyDescent="0.3">
      <c r="A17" s="66" t="s">
        <v>28</v>
      </c>
      <c r="B17" s="67" t="s">
        <v>29</v>
      </c>
      <c r="C17" s="44"/>
      <c r="D17" s="85">
        <v>0</v>
      </c>
      <c r="E17" s="85">
        <v>0</v>
      </c>
      <c r="F17" s="103">
        <v>1259008</v>
      </c>
      <c r="G17" s="103">
        <v>136246</v>
      </c>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c r="CZ17" s="32"/>
      <c r="DA17" s="32"/>
      <c r="DB17" s="32"/>
      <c r="DC17" s="32"/>
      <c r="DD17" s="32"/>
      <c r="DE17" s="32"/>
      <c r="DF17" s="32"/>
      <c r="DG17" s="32"/>
      <c r="DH17" s="32"/>
      <c r="DI17" s="32"/>
      <c r="DJ17" s="32"/>
      <c r="DK17" s="32"/>
      <c r="DL17" s="32"/>
      <c r="DM17" s="32"/>
      <c r="DN17" s="32"/>
      <c r="DO17" s="32"/>
      <c r="DP17" s="32"/>
      <c r="DQ17" s="32"/>
      <c r="DR17" s="32"/>
      <c r="DS17" s="32"/>
      <c r="DT17" s="32"/>
      <c r="DU17" s="32"/>
      <c r="DV17" s="32"/>
      <c r="DW17" s="32"/>
      <c r="DX17" s="32"/>
      <c r="DY17" s="32"/>
      <c r="DZ17" s="32"/>
      <c r="EA17" s="32"/>
      <c r="EB17" s="32"/>
      <c r="EC17" s="32"/>
      <c r="ED17" s="32"/>
      <c r="EE17" s="6"/>
      <c r="EF17" s="6"/>
      <c r="ER17" s="5"/>
      <c r="ES17" s="5"/>
      <c r="ET17" s="5"/>
      <c r="EU17" s="5"/>
      <c r="EV17" s="5"/>
      <c r="EW17" s="5"/>
      <c r="EX17" s="5"/>
      <c r="EY17" s="5"/>
      <c r="EZ17" s="5"/>
      <c r="FA17" s="5"/>
      <c r="FB17" s="5"/>
      <c r="FC17" s="5"/>
      <c r="FD17" s="5"/>
      <c r="FE17" s="5"/>
      <c r="FF17" s="5"/>
      <c r="FG17" s="5"/>
      <c r="FH17" s="5"/>
      <c r="FI17" s="5"/>
      <c r="FJ17" s="5"/>
      <c r="FK17" s="5"/>
      <c r="FL17" s="5"/>
      <c r="FM17" s="5"/>
      <c r="FN17" s="5"/>
      <c r="FO17" s="5"/>
    </row>
    <row r="18" spans="1:171" s="55" customFormat="1" ht="30" x14ac:dyDescent="0.3">
      <c r="A18" s="66" t="s">
        <v>30</v>
      </c>
      <c r="B18" s="67" t="s">
        <v>31</v>
      </c>
      <c r="C18" s="44"/>
      <c r="D18" s="85">
        <v>0</v>
      </c>
      <c r="E18" s="85">
        <v>0</v>
      </c>
      <c r="F18" s="103">
        <v>0</v>
      </c>
      <c r="G18" s="103">
        <v>0</v>
      </c>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c r="CZ18" s="32"/>
      <c r="DA18" s="32"/>
      <c r="DB18" s="32"/>
      <c r="DC18" s="32"/>
      <c r="DD18" s="32"/>
      <c r="DE18" s="32"/>
      <c r="DF18" s="32"/>
      <c r="DG18" s="32"/>
      <c r="DH18" s="32"/>
      <c r="DI18" s="32"/>
      <c r="DJ18" s="32"/>
      <c r="DK18" s="32"/>
      <c r="DL18" s="32"/>
      <c r="DM18" s="32"/>
      <c r="DN18" s="32"/>
      <c r="DO18" s="32"/>
      <c r="DP18" s="32"/>
      <c r="DQ18" s="32"/>
      <c r="DR18" s="32"/>
      <c r="DS18" s="32"/>
      <c r="DT18" s="32"/>
      <c r="DU18" s="32"/>
      <c r="DV18" s="32"/>
      <c r="DW18" s="32"/>
      <c r="DX18" s="32"/>
      <c r="DY18" s="32"/>
      <c r="DZ18" s="32"/>
      <c r="EA18" s="32"/>
      <c r="EB18" s="32"/>
      <c r="EC18" s="32"/>
      <c r="ED18" s="32"/>
      <c r="EE18" s="6"/>
      <c r="EF18" s="6"/>
      <c r="ER18" s="5"/>
      <c r="ES18" s="5"/>
      <c r="ET18" s="5"/>
      <c r="EU18" s="5"/>
      <c r="EV18" s="5"/>
      <c r="EW18" s="5"/>
      <c r="EX18" s="5"/>
      <c r="EY18" s="5"/>
      <c r="EZ18" s="5"/>
      <c r="FA18" s="5"/>
      <c r="FB18" s="5"/>
      <c r="FC18" s="5"/>
      <c r="FD18" s="5"/>
      <c r="FE18" s="5"/>
      <c r="FF18" s="5"/>
      <c r="FG18" s="5"/>
      <c r="FH18" s="5"/>
      <c r="FI18" s="5"/>
      <c r="FJ18" s="5"/>
      <c r="FK18" s="5"/>
      <c r="FL18" s="5"/>
      <c r="FM18" s="5"/>
      <c r="FN18" s="5"/>
      <c r="FO18" s="5"/>
    </row>
    <row r="19" spans="1:171" s="55" customFormat="1" x14ac:dyDescent="0.3">
      <c r="A19" s="66" t="s">
        <v>32</v>
      </c>
      <c r="B19" s="67" t="s">
        <v>33</v>
      </c>
      <c r="C19" s="44"/>
      <c r="D19" s="85">
        <v>0</v>
      </c>
      <c r="E19" s="85">
        <v>0</v>
      </c>
      <c r="F19" s="103">
        <v>0</v>
      </c>
      <c r="G19" s="103">
        <v>0</v>
      </c>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c r="CZ19" s="32"/>
      <c r="DA19" s="32"/>
      <c r="DB19" s="32"/>
      <c r="DC19" s="32"/>
      <c r="DD19" s="32"/>
      <c r="DE19" s="32"/>
      <c r="DF19" s="32"/>
      <c r="DG19" s="32"/>
      <c r="DH19" s="32"/>
      <c r="DI19" s="32"/>
      <c r="DJ19" s="32"/>
      <c r="DK19" s="32"/>
      <c r="DL19" s="32"/>
      <c r="DM19" s="32"/>
      <c r="DN19" s="32"/>
      <c r="DO19" s="32"/>
      <c r="DP19" s="32"/>
      <c r="DQ19" s="32"/>
      <c r="DR19" s="32"/>
      <c r="DS19" s="32"/>
      <c r="DT19" s="32"/>
      <c r="DU19" s="32"/>
      <c r="DV19" s="32"/>
      <c r="DW19" s="32"/>
      <c r="DX19" s="32"/>
      <c r="DY19" s="32"/>
      <c r="DZ19" s="32"/>
      <c r="EA19" s="32"/>
      <c r="EB19" s="32"/>
      <c r="EC19" s="32"/>
      <c r="ED19" s="32"/>
      <c r="EE19" s="6"/>
      <c r="EF19" s="6"/>
      <c r="ER19" s="5"/>
      <c r="ES19" s="5"/>
      <c r="ET19" s="5"/>
      <c r="EU19" s="5"/>
      <c r="EV19" s="5"/>
      <c r="EW19" s="5"/>
      <c r="EX19" s="5"/>
      <c r="EY19" s="5"/>
      <c r="EZ19" s="5"/>
      <c r="FA19" s="5"/>
      <c r="FB19" s="5"/>
      <c r="FC19" s="5"/>
      <c r="FD19" s="5"/>
      <c r="FE19" s="5"/>
      <c r="FF19" s="5"/>
      <c r="FG19" s="5"/>
      <c r="FH19" s="5"/>
      <c r="FI19" s="5"/>
      <c r="FJ19" s="5"/>
      <c r="FK19" s="5"/>
      <c r="FL19" s="5"/>
      <c r="FM19" s="5"/>
      <c r="FN19" s="5"/>
      <c r="FO19" s="5"/>
    </row>
    <row r="20" spans="1:171" s="55" customFormat="1" ht="30" x14ac:dyDescent="0.3">
      <c r="A20" s="66" t="s">
        <v>34</v>
      </c>
      <c r="B20" s="67" t="s">
        <v>35</v>
      </c>
      <c r="C20" s="44"/>
      <c r="D20" s="85">
        <v>0</v>
      </c>
      <c r="E20" s="85">
        <v>0</v>
      </c>
      <c r="F20" s="103">
        <v>0</v>
      </c>
      <c r="G20" s="103">
        <v>0</v>
      </c>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32"/>
      <c r="CX20" s="32"/>
      <c r="CY20" s="32"/>
      <c r="CZ20" s="32"/>
      <c r="DA20" s="32"/>
      <c r="DB20" s="32"/>
      <c r="DC20" s="32"/>
      <c r="DD20" s="32"/>
      <c r="DE20" s="32"/>
      <c r="DF20" s="32"/>
      <c r="DG20" s="32"/>
      <c r="DH20" s="32"/>
      <c r="DI20" s="32"/>
      <c r="DJ20" s="32"/>
      <c r="DK20" s="32"/>
      <c r="DL20" s="32"/>
      <c r="DM20" s="32"/>
      <c r="DN20" s="32"/>
      <c r="DO20" s="32"/>
      <c r="DP20" s="32"/>
      <c r="DQ20" s="32"/>
      <c r="DR20" s="32"/>
      <c r="DS20" s="32"/>
      <c r="DT20" s="32"/>
      <c r="DU20" s="32"/>
      <c r="DV20" s="32"/>
      <c r="DW20" s="32"/>
      <c r="DX20" s="32"/>
      <c r="DY20" s="32"/>
      <c r="DZ20" s="32"/>
      <c r="EA20" s="32"/>
      <c r="EB20" s="32"/>
      <c r="EC20" s="32"/>
      <c r="ED20" s="32"/>
      <c r="EE20" s="6"/>
      <c r="EF20" s="6"/>
      <c r="ER20" s="5"/>
      <c r="ES20" s="5"/>
      <c r="ET20" s="5"/>
      <c r="EU20" s="5"/>
      <c r="EV20" s="5"/>
      <c r="EW20" s="5"/>
      <c r="EX20" s="5"/>
      <c r="EY20" s="5"/>
      <c r="EZ20" s="5"/>
      <c r="FA20" s="5"/>
      <c r="FB20" s="5"/>
      <c r="FC20" s="5"/>
      <c r="FD20" s="5"/>
      <c r="FE20" s="5"/>
      <c r="FF20" s="5"/>
      <c r="FG20" s="5"/>
      <c r="FH20" s="5"/>
      <c r="FI20" s="5"/>
      <c r="FJ20" s="5"/>
      <c r="FK20" s="5"/>
      <c r="FL20" s="5"/>
      <c r="FM20" s="5"/>
      <c r="FN20" s="5"/>
      <c r="FO20" s="5"/>
    </row>
    <row r="21" spans="1:171" s="55" customFormat="1" ht="30" x14ac:dyDescent="0.3">
      <c r="A21" s="66" t="s">
        <v>36</v>
      </c>
      <c r="B21" s="67" t="s">
        <v>37</v>
      </c>
      <c r="C21" s="44"/>
      <c r="D21" s="85">
        <v>0</v>
      </c>
      <c r="E21" s="85">
        <v>0</v>
      </c>
      <c r="F21" s="103">
        <v>0</v>
      </c>
      <c r="G21" s="103">
        <v>0</v>
      </c>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c r="CV21" s="32"/>
      <c r="CW21" s="32"/>
      <c r="CX21" s="32"/>
      <c r="CY21" s="32"/>
      <c r="CZ21" s="32"/>
      <c r="DA21" s="32"/>
      <c r="DB21" s="32"/>
      <c r="DC21" s="32"/>
      <c r="DD21" s="32"/>
      <c r="DE21" s="32"/>
      <c r="DF21" s="32"/>
      <c r="DG21" s="32"/>
      <c r="DH21" s="32"/>
      <c r="DI21" s="32"/>
      <c r="DJ21" s="32"/>
      <c r="DK21" s="32"/>
      <c r="DL21" s="32"/>
      <c r="DM21" s="32"/>
      <c r="DN21" s="32"/>
      <c r="DO21" s="32"/>
      <c r="DP21" s="32"/>
      <c r="DQ21" s="32"/>
      <c r="DR21" s="32"/>
      <c r="DS21" s="32"/>
      <c r="DT21" s="32"/>
      <c r="DU21" s="32"/>
      <c r="DV21" s="32"/>
      <c r="DW21" s="32"/>
      <c r="DX21" s="32"/>
      <c r="DY21" s="32"/>
      <c r="DZ21" s="32"/>
      <c r="EA21" s="32"/>
      <c r="EB21" s="32"/>
      <c r="EC21" s="32"/>
      <c r="ED21" s="32"/>
      <c r="EE21" s="6"/>
      <c r="EF21" s="6"/>
      <c r="ER21" s="5"/>
      <c r="ES21" s="5"/>
      <c r="ET21" s="5"/>
      <c r="EU21" s="5"/>
      <c r="EV21" s="5"/>
      <c r="EW21" s="5"/>
      <c r="EX21" s="5"/>
      <c r="EY21" s="5"/>
      <c r="EZ21" s="5"/>
      <c r="FA21" s="5"/>
      <c r="FB21" s="5"/>
      <c r="FC21" s="5"/>
      <c r="FD21" s="5"/>
      <c r="FE21" s="5"/>
      <c r="FF21" s="5"/>
      <c r="FG21" s="5"/>
      <c r="FH21" s="5"/>
      <c r="FI21" s="5"/>
      <c r="FJ21" s="5"/>
      <c r="FK21" s="5"/>
      <c r="FL21" s="5"/>
      <c r="FM21" s="5"/>
      <c r="FN21" s="5"/>
      <c r="FO21" s="5"/>
    </row>
    <row r="22" spans="1:171" s="55" customFormat="1" ht="43.5" customHeight="1" x14ac:dyDescent="0.3">
      <c r="A22" s="66" t="s">
        <v>38</v>
      </c>
      <c r="B22" s="68" t="s">
        <v>39</v>
      </c>
      <c r="C22" s="44"/>
      <c r="D22" s="85">
        <v>0</v>
      </c>
      <c r="E22" s="85">
        <v>0</v>
      </c>
      <c r="F22" s="103">
        <v>-17</v>
      </c>
      <c r="G22" s="103">
        <v>0</v>
      </c>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c r="CZ22" s="32"/>
      <c r="DA22" s="32"/>
      <c r="DB22" s="32"/>
      <c r="DC22" s="32"/>
      <c r="DD22" s="32"/>
      <c r="DE22" s="32"/>
      <c r="DF22" s="32"/>
      <c r="DG22" s="32"/>
      <c r="DH22" s="32"/>
      <c r="DI22" s="32"/>
      <c r="DJ22" s="32"/>
      <c r="DK22" s="32"/>
      <c r="DL22" s="32"/>
      <c r="DM22" s="32"/>
      <c r="DN22" s="32"/>
      <c r="DO22" s="32"/>
      <c r="DP22" s="32"/>
      <c r="DQ22" s="32"/>
      <c r="DR22" s="32"/>
      <c r="DS22" s="32"/>
      <c r="DT22" s="32"/>
      <c r="DU22" s="32"/>
      <c r="DV22" s="32"/>
      <c r="DW22" s="32"/>
      <c r="DX22" s="32"/>
      <c r="DY22" s="32"/>
      <c r="DZ22" s="32"/>
      <c r="EA22" s="32"/>
      <c r="EB22" s="32"/>
      <c r="EC22" s="32"/>
      <c r="ED22" s="32"/>
      <c r="EE22" s="6"/>
      <c r="EF22" s="6"/>
      <c r="ER22" s="5"/>
      <c r="ES22" s="5"/>
      <c r="ET22" s="5"/>
      <c r="EU22" s="5"/>
      <c r="EV22" s="5"/>
      <c r="EW22" s="5"/>
      <c r="EX22" s="5"/>
      <c r="EY22" s="5"/>
      <c r="EZ22" s="5"/>
      <c r="FA22" s="5"/>
      <c r="FB22" s="5"/>
      <c r="FC22" s="5"/>
      <c r="FD22" s="5"/>
      <c r="FE22" s="5"/>
      <c r="FF22" s="5"/>
      <c r="FG22" s="5"/>
      <c r="FH22" s="5"/>
      <c r="FI22" s="5"/>
      <c r="FJ22" s="5"/>
      <c r="FK22" s="5"/>
      <c r="FL22" s="5"/>
      <c r="FM22" s="5"/>
      <c r="FN22" s="5"/>
      <c r="FO22" s="5"/>
    </row>
    <row r="23" spans="1:171" s="55" customFormat="1" ht="17.25" x14ac:dyDescent="0.35">
      <c r="A23" s="64" t="s">
        <v>40</v>
      </c>
      <c r="B23" s="69" t="s">
        <v>41</v>
      </c>
      <c r="C23" s="85">
        <f>C24+C25</f>
        <v>0</v>
      </c>
      <c r="D23" s="85">
        <f t="shared" ref="D23:G23" si="5">D24+D25</f>
        <v>0</v>
      </c>
      <c r="E23" s="85">
        <f t="shared" si="5"/>
        <v>0</v>
      </c>
      <c r="F23" s="102">
        <f t="shared" si="5"/>
        <v>119240</v>
      </c>
      <c r="G23" s="102">
        <f t="shared" si="5"/>
        <v>12979</v>
      </c>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32"/>
      <c r="DB23" s="32"/>
      <c r="DC23" s="32"/>
      <c r="DD23" s="32"/>
      <c r="DE23" s="32"/>
      <c r="DF23" s="32"/>
      <c r="DG23" s="32"/>
      <c r="DH23" s="32"/>
      <c r="DI23" s="32"/>
      <c r="DJ23" s="32"/>
      <c r="DK23" s="32"/>
      <c r="DL23" s="32"/>
      <c r="DM23" s="32"/>
      <c r="DN23" s="32"/>
      <c r="DO23" s="32"/>
      <c r="DP23" s="32"/>
      <c r="DQ23" s="32"/>
      <c r="DR23" s="32"/>
      <c r="DS23" s="32"/>
      <c r="DT23" s="32"/>
      <c r="DU23" s="32"/>
      <c r="DV23" s="32"/>
      <c r="DW23" s="32"/>
      <c r="DX23" s="32"/>
      <c r="DY23" s="32"/>
      <c r="DZ23" s="32"/>
      <c r="EA23" s="32"/>
      <c r="EB23" s="32"/>
      <c r="EC23" s="32"/>
      <c r="ED23" s="32"/>
      <c r="EE23" s="6"/>
      <c r="EF23" s="6"/>
      <c r="ER23" s="5"/>
      <c r="ES23" s="5"/>
      <c r="ET23" s="5"/>
      <c r="EU23" s="5"/>
      <c r="EV23" s="5"/>
      <c r="EW23" s="5"/>
      <c r="EX23" s="5"/>
      <c r="EY23" s="5"/>
      <c r="EZ23" s="5"/>
      <c r="FA23" s="5"/>
      <c r="FB23" s="5"/>
      <c r="FC23" s="5"/>
      <c r="FD23" s="5"/>
      <c r="FE23" s="5"/>
      <c r="FF23" s="5"/>
      <c r="FG23" s="5"/>
      <c r="FH23" s="5"/>
      <c r="FI23" s="5"/>
      <c r="FJ23" s="5"/>
      <c r="FK23" s="5"/>
      <c r="FL23" s="5"/>
      <c r="FM23" s="5"/>
      <c r="FN23" s="5"/>
      <c r="FO23" s="5"/>
    </row>
    <row r="24" spans="1:171" s="55" customFormat="1" ht="33" x14ac:dyDescent="0.3">
      <c r="A24" s="66" t="s">
        <v>42</v>
      </c>
      <c r="B24" s="68" t="s">
        <v>43</v>
      </c>
      <c r="C24" s="44"/>
      <c r="D24" s="85">
        <v>0</v>
      </c>
      <c r="E24" s="85">
        <v>0</v>
      </c>
      <c r="F24" s="103">
        <v>119240</v>
      </c>
      <c r="G24" s="103">
        <v>12979</v>
      </c>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c r="CZ24" s="32"/>
      <c r="DA24" s="32"/>
      <c r="DB24" s="32"/>
      <c r="DC24" s="32"/>
      <c r="DD24" s="32"/>
      <c r="DE24" s="32"/>
      <c r="DF24" s="32"/>
      <c r="DG24" s="32"/>
      <c r="DH24" s="32"/>
      <c r="DI24" s="32"/>
      <c r="DJ24" s="32"/>
      <c r="DK24" s="32"/>
      <c r="DL24" s="32"/>
      <c r="DM24" s="32"/>
      <c r="DN24" s="32"/>
      <c r="DO24" s="32"/>
      <c r="DP24" s="32"/>
      <c r="DQ24" s="32"/>
      <c r="DR24" s="32"/>
      <c r="DS24" s="32"/>
      <c r="DT24" s="32"/>
      <c r="DU24" s="32"/>
      <c r="DV24" s="32"/>
      <c r="DW24" s="32"/>
      <c r="DX24" s="32"/>
      <c r="DY24" s="32"/>
      <c r="DZ24" s="32"/>
      <c r="EA24" s="32"/>
      <c r="EB24" s="32"/>
      <c r="EC24" s="32"/>
      <c r="ED24" s="32"/>
      <c r="EE24" s="6"/>
      <c r="EF24" s="6"/>
      <c r="ER24" s="5"/>
      <c r="ES24" s="5"/>
      <c r="ET24" s="5"/>
      <c r="EU24" s="5"/>
      <c r="EV24" s="5"/>
      <c r="EW24" s="5"/>
      <c r="EX24" s="5"/>
      <c r="EY24" s="5"/>
      <c r="EZ24" s="5"/>
      <c r="FA24" s="5"/>
      <c r="FB24" s="5"/>
      <c r="FC24" s="5"/>
      <c r="FD24" s="5"/>
      <c r="FE24" s="5"/>
      <c r="FF24" s="5"/>
      <c r="FG24" s="5"/>
      <c r="FH24" s="5"/>
      <c r="FI24" s="5"/>
      <c r="FJ24" s="5"/>
      <c r="FK24" s="5"/>
      <c r="FL24" s="5"/>
      <c r="FM24" s="5"/>
      <c r="FN24" s="5"/>
      <c r="FO24" s="5"/>
    </row>
    <row r="25" spans="1:171" s="55" customFormat="1" ht="33" x14ac:dyDescent="0.3">
      <c r="A25" s="66" t="s">
        <v>44</v>
      </c>
      <c r="B25" s="68" t="s">
        <v>45</v>
      </c>
      <c r="C25" s="44"/>
      <c r="D25" s="85">
        <v>0</v>
      </c>
      <c r="E25" s="85">
        <v>0</v>
      </c>
      <c r="F25" s="103">
        <v>0</v>
      </c>
      <c r="G25" s="103">
        <v>0</v>
      </c>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c r="CZ25" s="32"/>
      <c r="DA25" s="32"/>
      <c r="DB25" s="32"/>
      <c r="DC25" s="32"/>
      <c r="DD25" s="32"/>
      <c r="DE25" s="32"/>
      <c r="DF25" s="32"/>
      <c r="DG25" s="32"/>
      <c r="DH25" s="32"/>
      <c r="DI25" s="32"/>
      <c r="DJ25" s="32"/>
      <c r="DK25" s="32"/>
      <c r="DL25" s="32"/>
      <c r="DM25" s="32"/>
      <c r="DN25" s="32"/>
      <c r="DO25" s="32"/>
      <c r="DP25" s="32"/>
      <c r="DQ25" s="32"/>
      <c r="DR25" s="32"/>
      <c r="DS25" s="32"/>
      <c r="DT25" s="32"/>
      <c r="DU25" s="32"/>
      <c r="DV25" s="32"/>
      <c r="DW25" s="32"/>
      <c r="DX25" s="32"/>
      <c r="DY25" s="32"/>
      <c r="DZ25" s="32"/>
      <c r="EA25" s="32"/>
      <c r="EB25" s="32"/>
      <c r="EC25" s="32"/>
      <c r="ED25" s="32"/>
      <c r="EE25" s="6"/>
      <c r="EF25" s="6"/>
      <c r="ER25" s="5"/>
      <c r="ES25" s="5"/>
      <c r="ET25" s="5"/>
      <c r="EU25" s="5"/>
      <c r="EV25" s="5"/>
      <c r="EW25" s="5"/>
      <c r="EX25" s="5"/>
      <c r="EY25" s="5"/>
      <c r="EZ25" s="5"/>
      <c r="FA25" s="5"/>
      <c r="FB25" s="5"/>
      <c r="FC25" s="5"/>
      <c r="FD25" s="5"/>
      <c r="FE25" s="5"/>
      <c r="FF25" s="5"/>
      <c r="FG25" s="5"/>
      <c r="FH25" s="5"/>
      <c r="FI25" s="5"/>
      <c r="FJ25" s="5"/>
      <c r="FK25" s="5"/>
      <c r="FL25" s="5"/>
      <c r="FM25" s="5"/>
      <c r="FN25" s="5"/>
      <c r="FO25" s="5"/>
    </row>
    <row r="26" spans="1:171" s="55" customFormat="1" ht="33" x14ac:dyDescent="0.3">
      <c r="A26" s="66" t="s">
        <v>46</v>
      </c>
      <c r="B26" s="68" t="s">
        <v>47</v>
      </c>
      <c r="C26" s="44"/>
      <c r="D26" s="85">
        <v>21800000</v>
      </c>
      <c r="E26" s="85">
        <v>10618000</v>
      </c>
      <c r="F26" s="103">
        <v>9810789</v>
      </c>
      <c r="G26" s="103">
        <v>1690602</v>
      </c>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c r="CV26" s="32"/>
      <c r="CW26" s="32"/>
      <c r="CX26" s="32"/>
      <c r="CY26" s="32"/>
      <c r="CZ26" s="32"/>
      <c r="DA26" s="32"/>
      <c r="DB26" s="32"/>
      <c r="DC26" s="32"/>
      <c r="DD26" s="32"/>
      <c r="DE26" s="32"/>
      <c r="DF26" s="32"/>
      <c r="DG26" s="32"/>
      <c r="DH26" s="32"/>
      <c r="DI26" s="32"/>
      <c r="DJ26" s="32"/>
      <c r="DK26" s="32"/>
      <c r="DL26" s="32"/>
      <c r="DM26" s="32"/>
      <c r="DN26" s="32"/>
      <c r="DO26" s="32"/>
      <c r="DP26" s="32"/>
      <c r="DQ26" s="32"/>
      <c r="DR26" s="32"/>
      <c r="DS26" s="32"/>
      <c r="DT26" s="32"/>
      <c r="DU26" s="32"/>
      <c r="DV26" s="32"/>
      <c r="DW26" s="32"/>
      <c r="DX26" s="32"/>
      <c r="DY26" s="32"/>
      <c r="DZ26" s="32"/>
      <c r="EA26" s="32"/>
      <c r="EB26" s="32"/>
      <c r="EC26" s="32"/>
      <c r="ED26" s="32"/>
      <c r="EE26" s="6"/>
      <c r="EF26" s="6"/>
      <c r="ER26" s="5"/>
      <c r="ES26" s="5"/>
      <c r="ET26" s="5"/>
      <c r="EU26" s="5"/>
      <c r="EV26" s="5"/>
      <c r="EW26" s="5"/>
      <c r="EX26" s="5"/>
      <c r="EY26" s="5"/>
      <c r="EZ26" s="5"/>
      <c r="FA26" s="5"/>
      <c r="FB26" s="5"/>
      <c r="FC26" s="5"/>
      <c r="FD26" s="5"/>
      <c r="FE26" s="5"/>
      <c r="FF26" s="5"/>
      <c r="FG26" s="5"/>
      <c r="FH26" s="5"/>
      <c r="FI26" s="5"/>
      <c r="FJ26" s="5"/>
      <c r="FK26" s="5"/>
      <c r="FL26" s="5"/>
      <c r="FM26" s="5"/>
      <c r="FN26" s="5"/>
      <c r="FO26" s="5"/>
    </row>
    <row r="27" spans="1:171" s="55" customFormat="1" x14ac:dyDescent="0.3">
      <c r="A27" s="64" t="s">
        <v>48</v>
      </c>
      <c r="B27" s="65" t="s">
        <v>49</v>
      </c>
      <c r="C27" s="85">
        <f>C28+C34+C50+C35+C36+C37+C38+C39+C40+C41+C42+C43+C44+C45+C46+C47+C48+C49</f>
        <v>0</v>
      </c>
      <c r="D27" s="85">
        <f t="shared" ref="D27:G27" si="6">D28+D34+D50+D35+D36+D37+D38+D39+D40+D41+D42+D43+D44+D45+D46+D47+D48+D49</f>
        <v>454560000</v>
      </c>
      <c r="E27" s="85">
        <f t="shared" si="6"/>
        <v>229733000</v>
      </c>
      <c r="F27" s="102">
        <f t="shared" si="6"/>
        <v>214876736</v>
      </c>
      <c r="G27" s="102">
        <f t="shared" si="6"/>
        <v>35159939</v>
      </c>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c r="CZ27" s="32"/>
      <c r="DA27" s="32"/>
      <c r="DB27" s="32"/>
      <c r="DC27" s="32"/>
      <c r="DD27" s="32"/>
      <c r="DE27" s="32"/>
      <c r="DF27" s="32"/>
      <c r="DG27" s="32"/>
      <c r="DH27" s="32"/>
      <c r="DI27" s="32"/>
      <c r="DJ27" s="32"/>
      <c r="DK27" s="32"/>
      <c r="DL27" s="32"/>
      <c r="DM27" s="32"/>
      <c r="DN27" s="32"/>
      <c r="DO27" s="32"/>
      <c r="DP27" s="32"/>
      <c r="DQ27" s="32"/>
      <c r="DR27" s="32"/>
      <c r="DS27" s="32"/>
      <c r="DT27" s="32"/>
      <c r="DU27" s="32"/>
      <c r="DV27" s="32"/>
      <c r="DW27" s="32"/>
      <c r="DX27" s="32"/>
      <c r="DY27" s="32"/>
      <c r="DZ27" s="32"/>
      <c r="EA27" s="32"/>
      <c r="EB27" s="32"/>
      <c r="EC27" s="32"/>
      <c r="ED27" s="32"/>
      <c r="EE27" s="6"/>
      <c r="EF27" s="6"/>
      <c r="ER27" s="5"/>
      <c r="ES27" s="5"/>
      <c r="ET27" s="5"/>
      <c r="EU27" s="5"/>
      <c r="EV27" s="5"/>
      <c r="EW27" s="5"/>
      <c r="EX27" s="5"/>
      <c r="EY27" s="5"/>
      <c r="EZ27" s="5"/>
      <c r="FA27" s="5"/>
      <c r="FB27" s="5"/>
      <c r="FC27" s="5"/>
      <c r="FD27" s="5"/>
      <c r="FE27" s="5"/>
      <c r="FF27" s="5"/>
      <c r="FG27" s="5"/>
      <c r="FH27" s="5"/>
      <c r="FI27" s="5"/>
      <c r="FJ27" s="5"/>
      <c r="FK27" s="5"/>
      <c r="FL27" s="5"/>
      <c r="FM27" s="5"/>
      <c r="FN27" s="5"/>
      <c r="FO27" s="5"/>
    </row>
    <row r="28" spans="1:171" s="55" customFormat="1" x14ac:dyDescent="0.3">
      <c r="A28" s="64" t="s">
        <v>50</v>
      </c>
      <c r="B28" s="65" t="s">
        <v>51</v>
      </c>
      <c r="C28" s="85">
        <f>C29+C30+C31+C32+C33</f>
        <v>0</v>
      </c>
      <c r="D28" s="85">
        <f t="shared" ref="D28:G28" si="7">D29+D30+D31+D32+D33</f>
        <v>441075000</v>
      </c>
      <c r="E28" s="85">
        <f t="shared" si="7"/>
        <v>222078000</v>
      </c>
      <c r="F28" s="102">
        <f t="shared" si="7"/>
        <v>203562586</v>
      </c>
      <c r="G28" s="102">
        <f t="shared" si="7"/>
        <v>33184656</v>
      </c>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c r="DD28" s="32"/>
      <c r="DE28" s="32"/>
      <c r="DF28" s="32"/>
      <c r="DG28" s="32"/>
      <c r="DH28" s="32"/>
      <c r="DI28" s="32"/>
      <c r="DJ28" s="32"/>
      <c r="DK28" s="32"/>
      <c r="DL28" s="32"/>
      <c r="DM28" s="32"/>
      <c r="DN28" s="32"/>
      <c r="DO28" s="32"/>
      <c r="DP28" s="32"/>
      <c r="DQ28" s="32"/>
      <c r="DR28" s="32"/>
      <c r="DS28" s="32"/>
      <c r="DT28" s="32"/>
      <c r="DU28" s="32"/>
      <c r="DV28" s="32"/>
      <c r="DW28" s="32"/>
      <c r="DX28" s="32"/>
      <c r="DY28" s="32"/>
      <c r="DZ28" s="32"/>
      <c r="EA28" s="32"/>
      <c r="EB28" s="32"/>
      <c r="EC28" s="32"/>
      <c r="ED28" s="32"/>
      <c r="EE28" s="6"/>
      <c r="EF28" s="6"/>
      <c r="ER28" s="5"/>
      <c r="ES28" s="5"/>
      <c r="ET28" s="5"/>
      <c r="EU28" s="5"/>
      <c r="EV28" s="5"/>
      <c r="EW28" s="5"/>
      <c r="EX28" s="5"/>
      <c r="EY28" s="5"/>
      <c r="EZ28" s="5"/>
      <c r="FA28" s="5"/>
      <c r="FB28" s="5"/>
      <c r="FC28" s="5"/>
      <c r="FD28" s="5"/>
      <c r="FE28" s="5"/>
      <c r="FF28" s="5"/>
      <c r="FG28" s="5"/>
      <c r="FH28" s="5"/>
      <c r="FI28" s="5"/>
      <c r="FJ28" s="5"/>
      <c r="FK28" s="5"/>
      <c r="FL28" s="5"/>
      <c r="FM28" s="5"/>
      <c r="FN28" s="5"/>
      <c r="FO28" s="5"/>
    </row>
    <row r="29" spans="1:171" s="55" customFormat="1" ht="30" x14ac:dyDescent="0.3">
      <c r="A29" s="66" t="s">
        <v>52</v>
      </c>
      <c r="B29" s="67" t="s">
        <v>53</v>
      </c>
      <c r="C29" s="44"/>
      <c r="D29" s="85">
        <v>441075000</v>
      </c>
      <c r="E29" s="85">
        <v>222078000</v>
      </c>
      <c r="F29" s="103">
        <v>200274434</v>
      </c>
      <c r="G29" s="103">
        <v>32547659</v>
      </c>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c r="DQ29" s="32"/>
      <c r="DR29" s="32"/>
      <c r="DS29" s="32"/>
      <c r="DT29" s="32"/>
      <c r="DU29" s="32"/>
      <c r="DV29" s="32"/>
      <c r="DW29" s="32"/>
      <c r="DX29" s="32"/>
      <c r="DY29" s="32"/>
      <c r="DZ29" s="32"/>
      <c r="EA29" s="32"/>
      <c r="EB29" s="32"/>
      <c r="EC29" s="32"/>
      <c r="ED29" s="32"/>
      <c r="EE29" s="6"/>
      <c r="EF29" s="6"/>
      <c r="ER29" s="5"/>
      <c r="ES29" s="5"/>
      <c r="ET29" s="5"/>
      <c r="EU29" s="5"/>
      <c r="EV29" s="5"/>
      <c r="EW29" s="5"/>
      <c r="EX29" s="5"/>
      <c r="EY29" s="5"/>
      <c r="EZ29" s="5"/>
      <c r="FA29" s="5"/>
      <c r="FB29" s="5"/>
      <c r="FC29" s="5"/>
      <c r="FD29" s="5"/>
      <c r="FE29" s="5"/>
      <c r="FF29" s="5"/>
      <c r="FG29" s="5"/>
      <c r="FH29" s="5"/>
      <c r="FI29" s="5"/>
      <c r="FJ29" s="5"/>
      <c r="FK29" s="5"/>
      <c r="FL29" s="5"/>
      <c r="FM29" s="5"/>
      <c r="FN29" s="5"/>
      <c r="FO29" s="5"/>
    </row>
    <row r="30" spans="1:171" s="55" customFormat="1" ht="66" x14ac:dyDescent="0.3">
      <c r="A30" s="66" t="s">
        <v>54</v>
      </c>
      <c r="B30" s="68" t="s">
        <v>55</v>
      </c>
      <c r="C30" s="44"/>
      <c r="D30" s="85">
        <v>0</v>
      </c>
      <c r="E30" s="85">
        <v>0</v>
      </c>
      <c r="F30" s="103">
        <v>-127947</v>
      </c>
      <c r="G30" s="103">
        <v>-45632</v>
      </c>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32"/>
      <c r="DG30" s="32"/>
      <c r="DH30" s="32"/>
      <c r="DI30" s="32"/>
      <c r="DJ30" s="32"/>
      <c r="DK30" s="32"/>
      <c r="DL30" s="32"/>
      <c r="DM30" s="32"/>
      <c r="DN30" s="32"/>
      <c r="DO30" s="32"/>
      <c r="DP30" s="32"/>
      <c r="DQ30" s="32"/>
      <c r="DR30" s="32"/>
      <c r="DS30" s="32"/>
      <c r="DT30" s="32"/>
      <c r="DU30" s="32"/>
      <c r="DV30" s="32"/>
      <c r="DW30" s="32"/>
      <c r="DX30" s="32"/>
      <c r="DY30" s="32"/>
      <c r="DZ30" s="32"/>
      <c r="EA30" s="32"/>
      <c r="EB30" s="32"/>
      <c r="EC30" s="32"/>
      <c r="ED30" s="32"/>
      <c r="EE30" s="6"/>
      <c r="EF30" s="6"/>
      <c r="ER30" s="5"/>
      <c r="ES30" s="5"/>
      <c r="ET30" s="5"/>
      <c r="EU30" s="5"/>
      <c r="EV30" s="5"/>
      <c r="EW30" s="5"/>
      <c r="EX30" s="5"/>
      <c r="EY30" s="5"/>
      <c r="EZ30" s="5"/>
      <c r="FA30" s="5"/>
      <c r="FB30" s="5"/>
      <c r="FC30" s="5"/>
      <c r="FD30" s="5"/>
      <c r="FE30" s="5"/>
      <c r="FF30" s="5"/>
      <c r="FG30" s="5"/>
      <c r="FH30" s="5"/>
      <c r="FI30" s="5"/>
      <c r="FJ30" s="5"/>
      <c r="FK30" s="5"/>
      <c r="FL30" s="5"/>
      <c r="FM30" s="5"/>
      <c r="FN30" s="5"/>
      <c r="FO30" s="5"/>
    </row>
    <row r="31" spans="1:171" s="55" customFormat="1" ht="27.75" customHeight="1" x14ac:dyDescent="0.3">
      <c r="A31" s="66" t="s">
        <v>56</v>
      </c>
      <c r="B31" s="67" t="s">
        <v>57</v>
      </c>
      <c r="C31" s="44"/>
      <c r="D31" s="85">
        <v>0</v>
      </c>
      <c r="E31" s="85">
        <v>0</v>
      </c>
      <c r="F31" s="103">
        <v>0</v>
      </c>
      <c r="G31" s="103">
        <v>0</v>
      </c>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6"/>
      <c r="EF31" s="6"/>
      <c r="ER31" s="5"/>
      <c r="ES31" s="5"/>
      <c r="ET31" s="5"/>
      <c r="EU31" s="5"/>
      <c r="EV31" s="5"/>
      <c r="EW31" s="5"/>
      <c r="EX31" s="5"/>
      <c r="EY31" s="5"/>
      <c r="EZ31" s="5"/>
      <c r="FA31" s="5"/>
      <c r="FB31" s="5"/>
      <c r="FC31" s="5"/>
      <c r="FD31" s="5"/>
      <c r="FE31" s="5"/>
      <c r="FF31" s="5"/>
      <c r="FG31" s="5"/>
      <c r="FH31" s="5"/>
      <c r="FI31" s="5"/>
      <c r="FJ31" s="5"/>
      <c r="FK31" s="5"/>
      <c r="FL31" s="5"/>
      <c r="FM31" s="5"/>
      <c r="FN31" s="5"/>
      <c r="FO31" s="5"/>
    </row>
    <row r="32" spans="1:171" s="55" customFormat="1" x14ac:dyDescent="0.3">
      <c r="A32" s="66" t="s">
        <v>58</v>
      </c>
      <c r="B32" s="67" t="s">
        <v>59</v>
      </c>
      <c r="C32" s="44"/>
      <c r="D32" s="85">
        <v>0</v>
      </c>
      <c r="E32" s="85">
        <v>0</v>
      </c>
      <c r="F32" s="103">
        <v>3416099</v>
      </c>
      <c r="G32" s="103">
        <v>682629</v>
      </c>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6"/>
      <c r="EF32" s="6"/>
      <c r="ER32" s="5"/>
      <c r="ES32" s="5"/>
      <c r="ET32" s="5"/>
      <c r="EU32" s="5"/>
      <c r="EV32" s="5"/>
      <c r="EW32" s="5"/>
      <c r="EX32" s="5"/>
      <c r="EY32" s="5"/>
      <c r="EZ32" s="5"/>
      <c r="FA32" s="5"/>
      <c r="FB32" s="5"/>
      <c r="FC32" s="5"/>
      <c r="FD32" s="5"/>
      <c r="FE32" s="5"/>
      <c r="FF32" s="5"/>
      <c r="FG32" s="5"/>
      <c r="FH32" s="5"/>
      <c r="FI32" s="5"/>
      <c r="FJ32" s="5"/>
      <c r="FK32" s="5"/>
      <c r="FL32" s="5"/>
      <c r="FM32" s="5"/>
      <c r="FN32" s="5"/>
      <c r="FO32" s="5"/>
    </row>
    <row r="33" spans="1:171" s="55" customFormat="1" x14ac:dyDescent="0.3">
      <c r="A33" s="66" t="s">
        <v>60</v>
      </c>
      <c r="B33" s="67" t="s">
        <v>61</v>
      </c>
      <c r="C33" s="44"/>
      <c r="D33" s="85">
        <v>0</v>
      </c>
      <c r="E33" s="85">
        <v>0</v>
      </c>
      <c r="F33" s="103">
        <v>0</v>
      </c>
      <c r="G33" s="103">
        <v>0</v>
      </c>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c r="EB33" s="32"/>
      <c r="EC33" s="32"/>
      <c r="ED33" s="32"/>
      <c r="EE33" s="6"/>
      <c r="EF33" s="6"/>
      <c r="ER33" s="5"/>
      <c r="ES33" s="5"/>
      <c r="ET33" s="5"/>
      <c r="EU33" s="5"/>
      <c r="EV33" s="5"/>
      <c r="EW33" s="5"/>
      <c r="EX33" s="5"/>
      <c r="EY33" s="5"/>
      <c r="EZ33" s="5"/>
      <c r="FA33" s="5"/>
      <c r="FB33" s="5"/>
      <c r="FC33" s="5"/>
      <c r="FD33" s="5"/>
      <c r="FE33" s="5"/>
      <c r="FF33" s="5"/>
      <c r="FG33" s="5"/>
      <c r="FH33" s="5"/>
      <c r="FI33" s="5"/>
      <c r="FJ33" s="5"/>
      <c r="FK33" s="5"/>
      <c r="FL33" s="5"/>
      <c r="FM33" s="5"/>
      <c r="FN33" s="5"/>
      <c r="FO33" s="5"/>
    </row>
    <row r="34" spans="1:171" s="55" customFormat="1" x14ac:dyDescent="0.3">
      <c r="A34" s="66" t="s">
        <v>62</v>
      </c>
      <c r="B34" s="67" t="s">
        <v>63</v>
      </c>
      <c r="C34" s="44"/>
      <c r="D34" s="85">
        <v>0</v>
      </c>
      <c r="E34" s="85">
        <v>0</v>
      </c>
      <c r="F34" s="103">
        <v>0</v>
      </c>
      <c r="G34" s="103">
        <v>0</v>
      </c>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c r="DU34" s="32"/>
      <c r="DV34" s="32"/>
      <c r="DW34" s="32"/>
      <c r="DX34" s="32"/>
      <c r="DY34" s="32"/>
      <c r="DZ34" s="32"/>
      <c r="EA34" s="32"/>
      <c r="EB34" s="32"/>
      <c r="EC34" s="32"/>
      <c r="ED34" s="32"/>
      <c r="EE34" s="6"/>
      <c r="EF34" s="6"/>
      <c r="ER34" s="5"/>
      <c r="ES34" s="5"/>
      <c r="ET34" s="5"/>
      <c r="EU34" s="5"/>
      <c r="EV34" s="5"/>
      <c r="EW34" s="5"/>
      <c r="EX34" s="5"/>
      <c r="EY34" s="5"/>
      <c r="EZ34" s="5"/>
      <c r="FA34" s="5"/>
      <c r="FB34" s="5"/>
      <c r="FC34" s="5"/>
      <c r="FD34" s="5"/>
      <c r="FE34" s="5"/>
      <c r="FF34" s="5"/>
      <c r="FG34" s="5"/>
      <c r="FH34" s="5"/>
      <c r="FI34" s="5"/>
      <c r="FJ34" s="5"/>
      <c r="FK34" s="5"/>
      <c r="FL34" s="5"/>
      <c r="FM34" s="5"/>
      <c r="FN34" s="5"/>
      <c r="FO34" s="5"/>
    </row>
    <row r="35" spans="1:171" s="55" customFormat="1" ht="28.5" x14ac:dyDescent="0.3">
      <c r="A35" s="66" t="s">
        <v>64</v>
      </c>
      <c r="B35" s="70" t="s">
        <v>65</v>
      </c>
      <c r="C35" s="44"/>
      <c r="D35" s="85">
        <v>0</v>
      </c>
      <c r="E35" s="85">
        <v>0</v>
      </c>
      <c r="F35" s="103">
        <v>0</v>
      </c>
      <c r="G35" s="103">
        <v>0</v>
      </c>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c r="DT35" s="32"/>
      <c r="DU35" s="32"/>
      <c r="DV35" s="32"/>
      <c r="DW35" s="32"/>
      <c r="DX35" s="32"/>
      <c r="DY35" s="32"/>
      <c r="DZ35" s="32"/>
      <c r="EA35" s="32"/>
      <c r="EB35" s="32"/>
      <c r="EC35" s="32"/>
      <c r="ED35" s="32"/>
      <c r="EE35" s="6"/>
      <c r="EF35" s="6"/>
      <c r="ER35" s="5"/>
      <c r="ES35" s="5"/>
      <c r="ET35" s="5"/>
      <c r="EU35" s="5"/>
      <c r="EV35" s="5"/>
      <c r="EW35" s="5"/>
      <c r="EX35" s="5"/>
      <c r="EY35" s="5"/>
      <c r="EZ35" s="5"/>
      <c r="FA35" s="5"/>
      <c r="FB35" s="5"/>
      <c r="FC35" s="5"/>
      <c r="FD35" s="5"/>
      <c r="FE35" s="5"/>
      <c r="FF35" s="5"/>
      <c r="FG35" s="5"/>
      <c r="FH35" s="5"/>
      <c r="FI35" s="5"/>
      <c r="FJ35" s="5"/>
      <c r="FK35" s="5"/>
      <c r="FL35" s="5"/>
      <c r="FM35" s="5"/>
      <c r="FN35" s="5"/>
      <c r="FO35" s="5"/>
    </row>
    <row r="36" spans="1:171" s="55" customFormat="1" ht="45" x14ac:dyDescent="0.3">
      <c r="A36" s="66" t="s">
        <v>66</v>
      </c>
      <c r="B36" s="67" t="s">
        <v>67</v>
      </c>
      <c r="C36" s="44"/>
      <c r="D36" s="85">
        <v>0</v>
      </c>
      <c r="E36" s="85">
        <v>0</v>
      </c>
      <c r="F36" s="103">
        <v>795</v>
      </c>
      <c r="G36" s="103">
        <v>33</v>
      </c>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6"/>
      <c r="EF36" s="6"/>
      <c r="ER36" s="5"/>
      <c r="ES36" s="5"/>
      <c r="ET36" s="5"/>
      <c r="EU36" s="5"/>
      <c r="EV36" s="5"/>
      <c r="EW36" s="5"/>
      <c r="EX36" s="5"/>
      <c r="EY36" s="5"/>
      <c r="EZ36" s="5"/>
      <c r="FA36" s="5"/>
      <c r="FB36" s="5"/>
      <c r="FC36" s="5"/>
      <c r="FD36" s="5"/>
      <c r="FE36" s="5"/>
      <c r="FF36" s="5"/>
      <c r="FG36" s="5"/>
      <c r="FH36" s="5"/>
      <c r="FI36" s="5"/>
      <c r="FJ36" s="5"/>
      <c r="FK36" s="5"/>
      <c r="FL36" s="5"/>
      <c r="FM36" s="5"/>
      <c r="FN36" s="5"/>
      <c r="FO36" s="5"/>
    </row>
    <row r="37" spans="1:171" s="55" customFormat="1" ht="60" x14ac:dyDescent="0.3">
      <c r="A37" s="66" t="s">
        <v>68</v>
      </c>
      <c r="B37" s="67" t="s">
        <v>69</v>
      </c>
      <c r="C37" s="44"/>
      <c r="D37" s="85">
        <v>0</v>
      </c>
      <c r="E37" s="85">
        <v>0</v>
      </c>
      <c r="F37" s="103">
        <v>-72</v>
      </c>
      <c r="G37" s="103">
        <v>-120</v>
      </c>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c r="DU37" s="32"/>
      <c r="DV37" s="32"/>
      <c r="DW37" s="32"/>
      <c r="DX37" s="32"/>
      <c r="DY37" s="32"/>
      <c r="DZ37" s="32"/>
      <c r="EA37" s="32"/>
      <c r="EB37" s="32"/>
      <c r="EC37" s="32"/>
      <c r="ED37" s="32"/>
      <c r="EE37" s="6"/>
      <c r="EF37" s="6"/>
      <c r="ER37" s="5"/>
      <c r="ES37" s="5"/>
      <c r="ET37" s="5"/>
      <c r="EU37" s="5"/>
      <c r="EV37" s="5"/>
      <c r="EW37" s="5"/>
      <c r="EX37" s="5"/>
      <c r="EY37" s="5"/>
      <c r="EZ37" s="5"/>
      <c r="FA37" s="5"/>
      <c r="FB37" s="5"/>
      <c r="FC37" s="5"/>
      <c r="FD37" s="5"/>
      <c r="FE37" s="5"/>
      <c r="FF37" s="5"/>
      <c r="FG37" s="5"/>
      <c r="FH37" s="5"/>
      <c r="FI37" s="5"/>
      <c r="FJ37" s="5"/>
      <c r="FK37" s="5"/>
      <c r="FL37" s="5"/>
      <c r="FM37" s="5"/>
      <c r="FN37" s="5"/>
      <c r="FO37" s="5"/>
    </row>
    <row r="38" spans="1:171" s="55" customFormat="1" ht="45" x14ac:dyDescent="0.3">
      <c r="A38" s="66" t="s">
        <v>70</v>
      </c>
      <c r="B38" s="67" t="s">
        <v>71</v>
      </c>
      <c r="C38" s="44"/>
      <c r="D38" s="85">
        <v>0</v>
      </c>
      <c r="E38" s="85">
        <v>0</v>
      </c>
      <c r="F38" s="103">
        <v>0</v>
      </c>
      <c r="G38" s="103">
        <v>0</v>
      </c>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c r="DU38" s="32"/>
      <c r="DV38" s="32"/>
      <c r="DW38" s="32"/>
      <c r="DX38" s="32"/>
      <c r="DY38" s="32"/>
      <c r="DZ38" s="32"/>
      <c r="EA38" s="32"/>
      <c r="EB38" s="32"/>
      <c r="EC38" s="32"/>
      <c r="ED38" s="32"/>
      <c r="EE38" s="6"/>
      <c r="EF38" s="6"/>
      <c r="ER38" s="5"/>
      <c r="ES38" s="5"/>
      <c r="ET38" s="5"/>
      <c r="EU38" s="5"/>
      <c r="EV38" s="5"/>
      <c r="EW38" s="5"/>
      <c r="EX38" s="5"/>
      <c r="EY38" s="5"/>
      <c r="EZ38" s="5"/>
      <c r="FA38" s="5"/>
      <c r="FB38" s="5"/>
      <c r="FC38" s="5"/>
      <c r="FD38" s="5"/>
      <c r="FE38" s="5"/>
      <c r="FF38" s="5"/>
      <c r="FG38" s="5"/>
      <c r="FH38" s="5"/>
      <c r="FI38" s="5"/>
      <c r="FJ38" s="5"/>
      <c r="FK38" s="5"/>
      <c r="FL38" s="5"/>
      <c r="FM38" s="5"/>
      <c r="FN38" s="5"/>
      <c r="FO38" s="5"/>
    </row>
    <row r="39" spans="1:171" s="55" customFormat="1" ht="60" x14ac:dyDescent="0.3">
      <c r="A39" s="66" t="s">
        <v>72</v>
      </c>
      <c r="B39" s="67" t="s">
        <v>73</v>
      </c>
      <c r="C39" s="44"/>
      <c r="D39" s="85">
        <v>0</v>
      </c>
      <c r="E39" s="85">
        <v>0</v>
      </c>
      <c r="F39" s="103">
        <v>-2</v>
      </c>
      <c r="G39" s="103">
        <v>0</v>
      </c>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c r="EC39" s="32"/>
      <c r="ED39" s="32"/>
      <c r="EE39" s="6"/>
      <c r="EF39" s="6"/>
      <c r="ER39" s="5"/>
      <c r="ES39" s="5"/>
      <c r="ET39" s="5"/>
      <c r="EU39" s="5"/>
      <c r="EV39" s="5"/>
      <c r="EW39" s="5"/>
      <c r="EX39" s="5"/>
      <c r="EY39" s="5"/>
      <c r="EZ39" s="5"/>
      <c r="FA39" s="5"/>
      <c r="FB39" s="5"/>
      <c r="FC39" s="5"/>
      <c r="FD39" s="5"/>
      <c r="FE39" s="5"/>
      <c r="FF39" s="5"/>
      <c r="FG39" s="5"/>
      <c r="FH39" s="5"/>
      <c r="FI39" s="5"/>
      <c r="FJ39" s="5"/>
      <c r="FK39" s="5"/>
      <c r="FL39" s="5"/>
      <c r="FM39" s="5"/>
      <c r="FN39" s="5"/>
      <c r="FO39" s="5"/>
    </row>
    <row r="40" spans="1:171" s="55" customFormat="1" ht="60" x14ac:dyDescent="0.3">
      <c r="A40" s="66" t="s">
        <v>74</v>
      </c>
      <c r="B40" s="67" t="s">
        <v>75</v>
      </c>
      <c r="C40" s="44"/>
      <c r="D40" s="85">
        <v>0</v>
      </c>
      <c r="E40" s="85">
        <v>0</v>
      </c>
      <c r="F40" s="103">
        <v>0</v>
      </c>
      <c r="G40" s="103">
        <v>0</v>
      </c>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6"/>
      <c r="EF40" s="6"/>
      <c r="ER40" s="5"/>
      <c r="ES40" s="5"/>
      <c r="ET40" s="5"/>
      <c r="EU40" s="5"/>
      <c r="EV40" s="5"/>
      <c r="EW40" s="5"/>
      <c r="EX40" s="5"/>
      <c r="EY40" s="5"/>
      <c r="EZ40" s="5"/>
      <c r="FA40" s="5"/>
      <c r="FB40" s="5"/>
      <c r="FC40" s="5"/>
      <c r="FD40" s="5"/>
      <c r="FE40" s="5"/>
      <c r="FF40" s="5"/>
      <c r="FG40" s="5"/>
      <c r="FH40" s="5"/>
      <c r="FI40" s="5"/>
      <c r="FJ40" s="5"/>
      <c r="FK40" s="5"/>
      <c r="FL40" s="5"/>
      <c r="FM40" s="5"/>
      <c r="FN40" s="5"/>
      <c r="FO40" s="5"/>
    </row>
    <row r="41" spans="1:171" s="55" customFormat="1" ht="45" x14ac:dyDescent="0.3">
      <c r="A41" s="66" t="s">
        <v>76</v>
      </c>
      <c r="B41" s="67" t="s">
        <v>77</v>
      </c>
      <c r="C41" s="44"/>
      <c r="D41" s="85">
        <v>0</v>
      </c>
      <c r="E41" s="85">
        <v>0</v>
      </c>
      <c r="F41" s="103">
        <v>0</v>
      </c>
      <c r="G41" s="103">
        <v>0</v>
      </c>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c r="ED41" s="32"/>
      <c r="EE41" s="6"/>
      <c r="EF41" s="6"/>
      <c r="ER41" s="5"/>
      <c r="ES41" s="5"/>
      <c r="ET41" s="5"/>
      <c r="EU41" s="5"/>
      <c r="EV41" s="5"/>
      <c r="EW41" s="5"/>
      <c r="EX41" s="5"/>
      <c r="EY41" s="5"/>
      <c r="EZ41" s="5"/>
      <c r="FA41" s="5"/>
      <c r="FB41" s="5"/>
      <c r="FC41" s="5"/>
      <c r="FD41" s="5"/>
      <c r="FE41" s="5"/>
      <c r="FF41" s="5"/>
      <c r="FG41" s="5"/>
      <c r="FH41" s="5"/>
      <c r="FI41" s="5"/>
      <c r="FJ41" s="5"/>
      <c r="FK41" s="5"/>
      <c r="FL41" s="5"/>
      <c r="FM41" s="5"/>
      <c r="FN41" s="5"/>
      <c r="FO41" s="5"/>
    </row>
    <row r="42" spans="1:171" s="55" customFormat="1" ht="45" x14ac:dyDescent="0.3">
      <c r="A42" s="66" t="s">
        <v>78</v>
      </c>
      <c r="B42" s="67" t="s">
        <v>79</v>
      </c>
      <c r="C42" s="44"/>
      <c r="D42" s="85">
        <v>0</v>
      </c>
      <c r="E42" s="85">
        <v>0</v>
      </c>
      <c r="F42" s="103">
        <v>0</v>
      </c>
      <c r="G42" s="103">
        <v>0</v>
      </c>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c r="DU42" s="32"/>
      <c r="DV42" s="32"/>
      <c r="DW42" s="32"/>
      <c r="DX42" s="32"/>
      <c r="DY42" s="32"/>
      <c r="DZ42" s="32"/>
      <c r="EA42" s="32"/>
      <c r="EB42" s="32"/>
      <c r="EC42" s="32"/>
      <c r="ED42" s="32"/>
      <c r="EE42" s="6"/>
      <c r="EF42" s="6"/>
      <c r="ER42" s="5"/>
      <c r="ES42" s="5"/>
      <c r="ET42" s="5"/>
      <c r="EU42" s="5"/>
      <c r="EV42" s="5"/>
      <c r="EW42" s="5"/>
      <c r="EX42" s="5"/>
      <c r="EY42" s="5"/>
      <c r="EZ42" s="5"/>
      <c r="FA42" s="5"/>
      <c r="FB42" s="5"/>
      <c r="FC42" s="5"/>
      <c r="FD42" s="5"/>
      <c r="FE42" s="5"/>
      <c r="FF42" s="5"/>
      <c r="FG42" s="5"/>
      <c r="FH42" s="5"/>
      <c r="FI42" s="5"/>
      <c r="FJ42" s="5"/>
      <c r="FK42" s="5"/>
      <c r="FL42" s="5"/>
      <c r="FM42" s="5"/>
      <c r="FN42" s="5"/>
      <c r="FO42" s="5"/>
    </row>
    <row r="43" spans="1:171" s="55" customFormat="1" ht="30" customHeight="1" x14ac:dyDescent="0.3">
      <c r="A43" s="66" t="s">
        <v>80</v>
      </c>
      <c r="B43" s="67" t="s">
        <v>81</v>
      </c>
      <c r="C43" s="44"/>
      <c r="D43" s="85">
        <v>0</v>
      </c>
      <c r="E43" s="85">
        <v>0</v>
      </c>
      <c r="F43" s="103">
        <v>1193</v>
      </c>
      <c r="G43" s="103">
        <v>152</v>
      </c>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c r="DS43" s="32"/>
      <c r="DT43" s="32"/>
      <c r="DU43" s="32"/>
      <c r="DV43" s="32"/>
      <c r="DW43" s="32"/>
      <c r="DX43" s="32"/>
      <c r="DY43" s="32"/>
      <c r="DZ43" s="32"/>
      <c r="EA43" s="32"/>
      <c r="EB43" s="32"/>
      <c r="EC43" s="32"/>
      <c r="ED43" s="32"/>
      <c r="EE43" s="6"/>
      <c r="EF43" s="6"/>
      <c r="ER43" s="5"/>
      <c r="ES43" s="5"/>
      <c r="ET43" s="5"/>
      <c r="EU43" s="5"/>
      <c r="EV43" s="5"/>
      <c r="EW43" s="5"/>
      <c r="EX43" s="5"/>
      <c r="EY43" s="5"/>
      <c r="EZ43" s="5"/>
      <c r="FA43" s="5"/>
      <c r="FB43" s="5"/>
      <c r="FC43" s="5"/>
      <c r="FD43" s="5"/>
      <c r="FE43" s="5"/>
      <c r="FF43" s="5"/>
      <c r="FG43" s="5"/>
      <c r="FH43" s="5"/>
      <c r="FI43" s="5"/>
      <c r="FJ43" s="5"/>
      <c r="FK43" s="5"/>
      <c r="FL43" s="5"/>
      <c r="FM43" s="5"/>
      <c r="FN43" s="5"/>
      <c r="FO43" s="5"/>
    </row>
    <row r="44" spans="1:171" s="55" customFormat="1" x14ac:dyDescent="0.3">
      <c r="A44" s="66" t="s">
        <v>82</v>
      </c>
      <c r="B44" s="67" t="s">
        <v>83</v>
      </c>
      <c r="C44" s="44"/>
      <c r="D44" s="85">
        <v>0</v>
      </c>
      <c r="E44" s="85">
        <v>0</v>
      </c>
      <c r="F44" s="103">
        <v>513551</v>
      </c>
      <c r="G44" s="103">
        <v>19310</v>
      </c>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c r="DT44" s="32"/>
      <c r="DU44" s="32"/>
      <c r="DV44" s="32"/>
      <c r="DW44" s="32"/>
      <c r="DX44" s="32"/>
      <c r="DY44" s="32"/>
      <c r="DZ44" s="32"/>
      <c r="EA44" s="32"/>
      <c r="EB44" s="32"/>
      <c r="EC44" s="32"/>
      <c r="ED44" s="32"/>
      <c r="EE44" s="6"/>
      <c r="EF44" s="6"/>
      <c r="ER44" s="5"/>
      <c r="ES44" s="5"/>
      <c r="ET44" s="5"/>
      <c r="EU44" s="5"/>
      <c r="EV44" s="5"/>
      <c r="EW44" s="5"/>
      <c r="EX44" s="5"/>
      <c r="EY44" s="5"/>
      <c r="EZ44" s="5"/>
      <c r="FA44" s="5"/>
      <c r="FB44" s="5"/>
      <c r="FC44" s="5"/>
      <c r="FD44" s="5"/>
      <c r="FE44" s="5"/>
      <c r="FF44" s="5"/>
      <c r="FG44" s="5"/>
      <c r="FH44" s="5"/>
      <c r="FI44" s="5"/>
      <c r="FJ44" s="5"/>
      <c r="FK44" s="5"/>
      <c r="FL44" s="5"/>
      <c r="FM44" s="5"/>
      <c r="FN44" s="5"/>
      <c r="FO44" s="5"/>
    </row>
    <row r="45" spans="1:171" s="55" customFormat="1" x14ac:dyDescent="0.3">
      <c r="A45" s="66" t="s">
        <v>84</v>
      </c>
      <c r="B45" s="67" t="s">
        <v>85</v>
      </c>
      <c r="C45" s="44"/>
      <c r="D45" s="85">
        <v>127000</v>
      </c>
      <c r="E45" s="85">
        <v>48000</v>
      </c>
      <c r="F45" s="103">
        <v>55274</v>
      </c>
      <c r="G45" s="103">
        <v>7666</v>
      </c>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c r="DS45" s="32"/>
      <c r="DT45" s="32"/>
      <c r="DU45" s="32"/>
      <c r="DV45" s="32"/>
      <c r="DW45" s="32"/>
      <c r="DX45" s="32"/>
      <c r="DY45" s="32"/>
      <c r="DZ45" s="32"/>
      <c r="EA45" s="32"/>
      <c r="EB45" s="32"/>
      <c r="EC45" s="32"/>
      <c r="ED45" s="32"/>
      <c r="EE45" s="6"/>
      <c r="EF45" s="6"/>
      <c r="ER45" s="5"/>
      <c r="ES45" s="5"/>
      <c r="ET45" s="5"/>
      <c r="EU45" s="5"/>
      <c r="EV45" s="5"/>
      <c r="EW45" s="5"/>
      <c r="EX45" s="5"/>
      <c r="EY45" s="5"/>
      <c r="EZ45" s="5"/>
      <c r="FA45" s="5"/>
      <c r="FB45" s="5"/>
      <c r="FC45" s="5"/>
      <c r="FD45" s="5"/>
      <c r="FE45" s="5"/>
      <c r="FF45" s="5"/>
      <c r="FG45" s="5"/>
      <c r="FH45" s="5"/>
      <c r="FI45" s="5"/>
      <c r="FJ45" s="5"/>
      <c r="FK45" s="5"/>
      <c r="FL45" s="5"/>
      <c r="FM45" s="5"/>
      <c r="FN45" s="5"/>
      <c r="FO45" s="5"/>
    </row>
    <row r="46" spans="1:171" s="55" customFormat="1" ht="45" x14ac:dyDescent="0.3">
      <c r="A46" s="71" t="s">
        <v>86</v>
      </c>
      <c r="B46" s="72" t="s">
        <v>87</v>
      </c>
      <c r="C46" s="44"/>
      <c r="D46" s="85">
        <v>0</v>
      </c>
      <c r="E46" s="85">
        <v>0</v>
      </c>
      <c r="F46" s="103">
        <v>0</v>
      </c>
      <c r="G46" s="103">
        <v>0</v>
      </c>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6"/>
      <c r="EF46" s="6"/>
      <c r="ER46" s="5"/>
      <c r="ES46" s="5"/>
      <c r="ET46" s="5"/>
      <c r="EU46" s="5"/>
      <c r="EV46" s="5"/>
      <c r="EW46" s="5"/>
      <c r="EX46" s="5"/>
      <c r="EY46" s="5"/>
      <c r="EZ46" s="5"/>
      <c r="FA46" s="5"/>
      <c r="FB46" s="5"/>
      <c r="FC46" s="5"/>
      <c r="FD46" s="5"/>
      <c r="FE46" s="5"/>
      <c r="FF46" s="5"/>
      <c r="FG46" s="5"/>
      <c r="FH46" s="5"/>
      <c r="FI46" s="5"/>
      <c r="FJ46" s="5"/>
      <c r="FK46" s="5"/>
      <c r="FL46" s="5"/>
      <c r="FM46" s="5"/>
      <c r="FN46" s="5"/>
      <c r="FO46" s="5"/>
    </row>
    <row r="47" spans="1:171" s="55" customFormat="1" x14ac:dyDescent="0.3">
      <c r="A47" s="71" t="s">
        <v>88</v>
      </c>
      <c r="B47" s="72" t="s">
        <v>89</v>
      </c>
      <c r="C47" s="44"/>
      <c r="D47" s="85">
        <v>0</v>
      </c>
      <c r="E47" s="85">
        <v>0</v>
      </c>
      <c r="F47" s="103">
        <v>0</v>
      </c>
      <c r="G47" s="103">
        <v>0</v>
      </c>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c r="DB47" s="32"/>
      <c r="DC47" s="32"/>
      <c r="DD47" s="32"/>
      <c r="DE47" s="32"/>
      <c r="DF47" s="32"/>
      <c r="DG47" s="32"/>
      <c r="DH47" s="32"/>
      <c r="DI47" s="32"/>
      <c r="DJ47" s="32"/>
      <c r="DK47" s="32"/>
      <c r="DL47" s="32"/>
      <c r="DM47" s="32"/>
      <c r="DN47" s="32"/>
      <c r="DO47" s="32"/>
      <c r="DP47" s="32"/>
      <c r="DQ47" s="32"/>
      <c r="DR47" s="32"/>
      <c r="DS47" s="32"/>
      <c r="DT47" s="32"/>
      <c r="DU47" s="32"/>
      <c r="DV47" s="32"/>
      <c r="DW47" s="32"/>
      <c r="DX47" s="32"/>
      <c r="DY47" s="32"/>
      <c r="DZ47" s="32"/>
      <c r="EA47" s="32"/>
      <c r="EB47" s="32"/>
      <c r="EC47" s="32"/>
      <c r="ED47" s="32"/>
      <c r="EE47" s="6"/>
      <c r="EF47" s="6"/>
      <c r="ER47" s="5"/>
      <c r="ES47" s="5"/>
      <c r="ET47" s="5"/>
      <c r="EU47" s="5"/>
      <c r="EV47" s="5"/>
      <c r="EW47" s="5"/>
      <c r="EX47" s="5"/>
      <c r="EY47" s="5"/>
      <c r="EZ47" s="5"/>
      <c r="FA47" s="5"/>
      <c r="FB47" s="5"/>
      <c r="FC47" s="5"/>
      <c r="FD47" s="5"/>
      <c r="FE47" s="5"/>
      <c r="FF47" s="5"/>
      <c r="FG47" s="5"/>
      <c r="FH47" s="5"/>
      <c r="FI47" s="5"/>
      <c r="FJ47" s="5"/>
      <c r="FK47" s="5"/>
      <c r="FL47" s="5"/>
      <c r="FM47" s="5"/>
      <c r="FN47" s="5"/>
      <c r="FO47" s="5"/>
    </row>
    <row r="48" spans="1:171" s="55" customFormat="1" ht="45" x14ac:dyDescent="0.3">
      <c r="A48" s="71" t="s">
        <v>90</v>
      </c>
      <c r="B48" s="72" t="s">
        <v>91</v>
      </c>
      <c r="C48" s="44"/>
      <c r="D48" s="85">
        <v>255000</v>
      </c>
      <c r="E48" s="85">
        <v>131000</v>
      </c>
      <c r="F48" s="103">
        <v>104247</v>
      </c>
      <c r="G48" s="103">
        <v>12595</v>
      </c>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c r="DI48" s="32"/>
      <c r="DJ48" s="32"/>
      <c r="DK48" s="32"/>
      <c r="DL48" s="32"/>
      <c r="DM48" s="32"/>
      <c r="DN48" s="32"/>
      <c r="DO48" s="32"/>
      <c r="DP48" s="32"/>
      <c r="DQ48" s="32"/>
      <c r="DR48" s="32"/>
      <c r="DS48" s="32"/>
      <c r="DT48" s="32"/>
      <c r="DU48" s="32"/>
      <c r="DV48" s="32"/>
      <c r="DW48" s="32"/>
      <c r="DX48" s="32"/>
      <c r="DY48" s="32"/>
      <c r="DZ48" s="32"/>
      <c r="EA48" s="32"/>
      <c r="EB48" s="32"/>
      <c r="EC48" s="32"/>
      <c r="ED48" s="32"/>
      <c r="EE48" s="6"/>
      <c r="EF48" s="6"/>
      <c r="ER48" s="5"/>
      <c r="ES48" s="5"/>
      <c r="ET48" s="5"/>
      <c r="EU48" s="5"/>
      <c r="EV48" s="5"/>
      <c r="EW48" s="5"/>
      <c r="EX48" s="5"/>
      <c r="EY48" s="5"/>
      <c r="EZ48" s="5"/>
      <c r="FA48" s="5"/>
      <c r="FB48" s="5"/>
      <c r="FC48" s="5"/>
      <c r="FD48" s="5"/>
      <c r="FE48" s="5"/>
      <c r="FF48" s="5"/>
      <c r="FG48" s="5"/>
      <c r="FH48" s="5"/>
      <c r="FI48" s="5"/>
      <c r="FJ48" s="5"/>
      <c r="FK48" s="5"/>
      <c r="FL48" s="5"/>
      <c r="FM48" s="5"/>
      <c r="FN48" s="5"/>
      <c r="FO48" s="5"/>
    </row>
    <row r="49" spans="1:147" ht="30" x14ac:dyDescent="0.3">
      <c r="A49" s="71" t="s">
        <v>92</v>
      </c>
      <c r="B49" s="72" t="s">
        <v>93</v>
      </c>
      <c r="C49" s="44"/>
      <c r="D49" s="85">
        <v>13103000</v>
      </c>
      <c r="E49" s="85">
        <v>7476000</v>
      </c>
      <c r="F49" s="103">
        <v>10639164</v>
      </c>
      <c r="G49" s="103">
        <v>1935647</v>
      </c>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c r="CZ49" s="32"/>
      <c r="DA49" s="32"/>
      <c r="DB49" s="32"/>
      <c r="DC49" s="32"/>
      <c r="DD49" s="32"/>
      <c r="DE49" s="32"/>
      <c r="DF49" s="32"/>
      <c r="DG49" s="32"/>
      <c r="DH49" s="32"/>
      <c r="DI49" s="32"/>
      <c r="DJ49" s="32"/>
      <c r="DK49" s="32"/>
      <c r="DL49" s="32"/>
      <c r="DM49" s="32"/>
      <c r="DN49" s="32"/>
      <c r="DO49" s="32"/>
      <c r="DP49" s="32"/>
      <c r="DQ49" s="32"/>
      <c r="DR49" s="32"/>
      <c r="DS49" s="32"/>
      <c r="DT49" s="32"/>
      <c r="DU49" s="32"/>
      <c r="DV49" s="32"/>
      <c r="DW49" s="32"/>
      <c r="DX49" s="32"/>
      <c r="DY49" s="32"/>
      <c r="DZ49" s="32"/>
      <c r="EA49" s="32"/>
      <c r="EB49" s="32"/>
      <c r="EC49" s="32"/>
      <c r="ED49" s="32"/>
      <c r="EE49" s="6"/>
      <c r="EF49" s="6"/>
    </row>
    <row r="50" spans="1:147" x14ac:dyDescent="0.3">
      <c r="A50" s="66" t="s">
        <v>94</v>
      </c>
      <c r="B50" s="67" t="s">
        <v>95</v>
      </c>
      <c r="C50" s="44"/>
      <c r="D50" s="85">
        <v>0</v>
      </c>
      <c r="E50" s="85">
        <v>0</v>
      </c>
      <c r="F50" s="103">
        <v>0</v>
      </c>
      <c r="G50" s="103">
        <v>0</v>
      </c>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c r="DC50" s="32"/>
      <c r="DD50" s="32"/>
      <c r="DE50" s="32"/>
      <c r="DF50" s="32"/>
      <c r="DG50" s="32"/>
      <c r="DH50" s="32"/>
      <c r="DI50" s="32"/>
      <c r="DJ50" s="32"/>
      <c r="DK50" s="32"/>
      <c r="DL50" s="32"/>
      <c r="DM50" s="32"/>
      <c r="DN50" s="32"/>
      <c r="DO50" s="32"/>
      <c r="DP50" s="32"/>
      <c r="DQ50" s="32"/>
      <c r="DR50" s="32"/>
      <c r="DS50" s="32"/>
      <c r="DT50" s="32"/>
      <c r="DU50" s="32"/>
      <c r="DV50" s="32"/>
      <c r="DW50" s="32"/>
      <c r="DX50" s="32"/>
      <c r="DY50" s="32"/>
      <c r="DZ50" s="32"/>
      <c r="EA50" s="32"/>
      <c r="EB50" s="32"/>
      <c r="EC50" s="32"/>
      <c r="ED50" s="32"/>
      <c r="EE50" s="6"/>
      <c r="EF50" s="6"/>
    </row>
    <row r="51" spans="1:147" x14ac:dyDescent="0.3">
      <c r="A51" s="64" t="s">
        <v>96</v>
      </c>
      <c r="B51" s="65" t="s">
        <v>97</v>
      </c>
      <c r="C51" s="85">
        <f>+C52+C57</f>
        <v>0</v>
      </c>
      <c r="D51" s="85">
        <f t="shared" ref="D51:G51" si="8">+D52+D57</f>
        <v>338000</v>
      </c>
      <c r="E51" s="85">
        <f t="shared" si="8"/>
        <v>157000</v>
      </c>
      <c r="F51" s="102">
        <f t="shared" si="8"/>
        <v>141674</v>
      </c>
      <c r="G51" s="102">
        <f t="shared" si="8"/>
        <v>27978</v>
      </c>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32"/>
      <c r="DS51" s="32"/>
      <c r="DT51" s="32"/>
      <c r="DU51" s="32"/>
      <c r="DV51" s="32"/>
      <c r="DW51" s="32"/>
      <c r="DX51" s="32"/>
      <c r="DY51" s="32"/>
      <c r="DZ51" s="32"/>
      <c r="EA51" s="32"/>
      <c r="EB51" s="32"/>
      <c r="EC51" s="32"/>
      <c r="ED51" s="32"/>
      <c r="EE51" s="6"/>
      <c r="EF51" s="6"/>
    </row>
    <row r="52" spans="1:147" x14ac:dyDescent="0.3">
      <c r="A52" s="64" t="s">
        <v>98</v>
      </c>
      <c r="B52" s="65" t="s">
        <v>99</v>
      </c>
      <c r="C52" s="85">
        <f>+C53+C55</f>
        <v>0</v>
      </c>
      <c r="D52" s="85">
        <f t="shared" ref="D52:G52" si="9">+D53+D55</f>
        <v>0</v>
      </c>
      <c r="E52" s="85">
        <f t="shared" si="9"/>
        <v>0</v>
      </c>
      <c r="F52" s="102">
        <f t="shared" si="9"/>
        <v>0</v>
      </c>
      <c r="G52" s="102">
        <f t="shared" si="9"/>
        <v>0</v>
      </c>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c r="DT52" s="32"/>
      <c r="DU52" s="32"/>
      <c r="DV52" s="32"/>
      <c r="DW52" s="32"/>
      <c r="DX52" s="32"/>
      <c r="DY52" s="32"/>
      <c r="DZ52" s="32"/>
      <c r="EA52" s="32"/>
      <c r="EB52" s="32"/>
      <c r="EC52" s="32"/>
      <c r="ED52" s="32"/>
      <c r="EE52" s="6"/>
      <c r="EF52" s="6"/>
    </row>
    <row r="53" spans="1:147" x14ac:dyDescent="0.3">
      <c r="A53" s="64" t="s">
        <v>100</v>
      </c>
      <c r="B53" s="65" t="s">
        <v>101</v>
      </c>
      <c r="C53" s="85">
        <f>+C54</f>
        <v>0</v>
      </c>
      <c r="D53" s="85">
        <f t="shared" ref="D53:G53" si="10">+D54</f>
        <v>0</v>
      </c>
      <c r="E53" s="85">
        <f t="shared" si="10"/>
        <v>0</v>
      </c>
      <c r="F53" s="102">
        <f t="shared" si="10"/>
        <v>0</v>
      </c>
      <c r="G53" s="102">
        <f t="shared" si="10"/>
        <v>0</v>
      </c>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c r="CW53" s="32"/>
      <c r="CX53" s="32"/>
      <c r="CY53" s="32"/>
      <c r="CZ53" s="32"/>
      <c r="DA53" s="32"/>
      <c r="DB53" s="32"/>
      <c r="DC53" s="32"/>
      <c r="DD53" s="32"/>
      <c r="DE53" s="32"/>
      <c r="DF53" s="32"/>
      <c r="DG53" s="32"/>
      <c r="DH53" s="32"/>
      <c r="DI53" s="32"/>
      <c r="DJ53" s="32"/>
      <c r="DK53" s="32"/>
      <c r="DL53" s="32"/>
      <c r="DM53" s="32"/>
      <c r="DN53" s="32"/>
      <c r="DO53" s="32"/>
      <c r="DP53" s="32"/>
      <c r="DQ53" s="32"/>
      <c r="DR53" s="32"/>
      <c r="DS53" s="32"/>
      <c r="DT53" s="32"/>
      <c r="DU53" s="32"/>
      <c r="DV53" s="32"/>
      <c r="DW53" s="32"/>
      <c r="DX53" s="32"/>
      <c r="DY53" s="32"/>
      <c r="DZ53" s="32"/>
      <c r="EA53" s="32"/>
      <c r="EB53" s="32"/>
      <c r="EC53" s="32"/>
      <c r="ED53" s="32"/>
      <c r="EE53" s="6"/>
      <c r="EF53" s="6"/>
    </row>
    <row r="54" spans="1:147" x14ac:dyDescent="0.3">
      <c r="A54" s="66" t="s">
        <v>102</v>
      </c>
      <c r="B54" s="67" t="s">
        <v>103</v>
      </c>
      <c r="C54" s="44"/>
      <c r="D54" s="85">
        <v>0</v>
      </c>
      <c r="E54" s="85">
        <v>0</v>
      </c>
      <c r="F54" s="103">
        <v>0</v>
      </c>
      <c r="G54" s="103">
        <v>0</v>
      </c>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c r="CA54" s="32"/>
      <c r="CB54" s="32"/>
      <c r="CC54" s="32"/>
      <c r="CD54" s="32"/>
      <c r="CE54" s="32"/>
      <c r="CF54" s="32"/>
      <c r="CG54" s="32"/>
      <c r="CH54" s="32"/>
      <c r="CI54" s="32"/>
      <c r="CJ54" s="32"/>
      <c r="CK54" s="32"/>
      <c r="CL54" s="32"/>
      <c r="CM54" s="32"/>
      <c r="CN54" s="32"/>
      <c r="CO54" s="32"/>
      <c r="CP54" s="32"/>
      <c r="CQ54" s="32"/>
      <c r="CR54" s="32"/>
      <c r="CS54" s="32"/>
      <c r="CT54" s="32"/>
      <c r="CU54" s="32"/>
      <c r="CV54" s="32"/>
      <c r="CW54" s="32"/>
      <c r="CX54" s="32"/>
      <c r="CY54" s="32"/>
      <c r="CZ54" s="32"/>
      <c r="DA54" s="32"/>
      <c r="DB54" s="32"/>
      <c r="DC54" s="32"/>
      <c r="DD54" s="32"/>
      <c r="DE54" s="32"/>
      <c r="DF54" s="32"/>
      <c r="DG54" s="32"/>
      <c r="DH54" s="32"/>
      <c r="DI54" s="32"/>
      <c r="DJ54" s="32"/>
      <c r="DK54" s="32"/>
      <c r="DL54" s="32"/>
      <c r="DM54" s="32"/>
      <c r="DN54" s="32"/>
      <c r="DO54" s="32"/>
      <c r="DP54" s="32"/>
      <c r="DQ54" s="32"/>
      <c r="DR54" s="32"/>
      <c r="DS54" s="32"/>
      <c r="DT54" s="32"/>
      <c r="DU54" s="32"/>
      <c r="DV54" s="32"/>
      <c r="DW54" s="32"/>
      <c r="DX54" s="32"/>
      <c r="DY54" s="32"/>
      <c r="DZ54" s="32"/>
      <c r="EA54" s="32"/>
      <c r="EB54" s="32"/>
      <c r="EC54" s="32"/>
      <c r="ED54" s="32"/>
      <c r="EE54" s="6"/>
      <c r="EF54" s="6"/>
    </row>
    <row r="55" spans="1:147" x14ac:dyDescent="0.3">
      <c r="A55" s="64" t="s">
        <v>104</v>
      </c>
      <c r="B55" s="65" t="s">
        <v>105</v>
      </c>
      <c r="C55" s="85">
        <f>+C56</f>
        <v>0</v>
      </c>
      <c r="D55" s="85">
        <f t="shared" ref="D55:G55" si="11">+D56</f>
        <v>0</v>
      </c>
      <c r="E55" s="85">
        <f t="shared" si="11"/>
        <v>0</v>
      </c>
      <c r="F55" s="102">
        <f t="shared" si="11"/>
        <v>0</v>
      </c>
      <c r="G55" s="102">
        <f t="shared" si="11"/>
        <v>0</v>
      </c>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c r="BV55" s="32"/>
      <c r="BW55" s="32"/>
      <c r="BX55" s="32"/>
      <c r="BY55" s="32"/>
      <c r="BZ55" s="32"/>
      <c r="CA55" s="32"/>
      <c r="CB55" s="32"/>
      <c r="CC55" s="32"/>
      <c r="CD55" s="32"/>
      <c r="CE55" s="32"/>
      <c r="CF55" s="32"/>
      <c r="CG55" s="32"/>
      <c r="CH55" s="32"/>
      <c r="CI55" s="32"/>
      <c r="CJ55" s="32"/>
      <c r="CK55" s="32"/>
      <c r="CL55" s="32"/>
      <c r="CM55" s="32"/>
      <c r="CN55" s="32"/>
      <c r="CO55" s="32"/>
      <c r="CP55" s="32"/>
      <c r="CQ55" s="32"/>
      <c r="CR55" s="32"/>
      <c r="CS55" s="32"/>
      <c r="CT55" s="32"/>
      <c r="CU55" s="32"/>
      <c r="CV55" s="32"/>
      <c r="CW55" s="32"/>
      <c r="CX55" s="32"/>
      <c r="CY55" s="32"/>
      <c r="CZ55" s="32"/>
      <c r="DA55" s="32"/>
      <c r="DB55" s="32"/>
      <c r="DC55" s="32"/>
      <c r="DD55" s="32"/>
      <c r="DE55" s="32"/>
      <c r="DF55" s="32"/>
      <c r="DG55" s="32"/>
      <c r="DH55" s="32"/>
      <c r="DI55" s="32"/>
      <c r="DJ55" s="32"/>
      <c r="DK55" s="32"/>
      <c r="DL55" s="32"/>
      <c r="DM55" s="32"/>
      <c r="DN55" s="32"/>
      <c r="DO55" s="32"/>
      <c r="DP55" s="32"/>
      <c r="DQ55" s="32"/>
      <c r="DR55" s="32"/>
      <c r="DS55" s="32"/>
      <c r="DT55" s="32"/>
      <c r="DU55" s="32"/>
      <c r="DV55" s="32"/>
      <c r="DW55" s="32"/>
      <c r="DX55" s="32"/>
      <c r="DY55" s="32"/>
      <c r="DZ55" s="32"/>
      <c r="EA55" s="32"/>
      <c r="EB55" s="32"/>
      <c r="EC55" s="32"/>
      <c r="ED55" s="32"/>
      <c r="EE55" s="6"/>
      <c r="EF55" s="6"/>
    </row>
    <row r="56" spans="1:147" x14ac:dyDescent="0.3">
      <c r="A56" s="66" t="s">
        <v>106</v>
      </c>
      <c r="B56" s="67" t="s">
        <v>107</v>
      </c>
      <c r="C56" s="44"/>
      <c r="D56" s="85">
        <v>0</v>
      </c>
      <c r="E56" s="85">
        <v>0</v>
      </c>
      <c r="F56" s="103">
        <v>0</v>
      </c>
      <c r="G56" s="103">
        <v>0</v>
      </c>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c r="BM56" s="32"/>
      <c r="BN56" s="32"/>
      <c r="BO56" s="32"/>
      <c r="BP56" s="32"/>
      <c r="BQ56" s="32"/>
      <c r="BR56" s="32"/>
      <c r="BS56" s="32"/>
      <c r="BT56" s="32"/>
      <c r="BU56" s="32"/>
      <c r="BV56" s="32"/>
      <c r="BW56" s="32"/>
      <c r="BX56" s="32"/>
      <c r="BY56" s="32"/>
      <c r="BZ56" s="32"/>
      <c r="CA56" s="32"/>
      <c r="CB56" s="32"/>
      <c r="CC56" s="32"/>
      <c r="CD56" s="32"/>
      <c r="CE56" s="32"/>
      <c r="CF56" s="32"/>
      <c r="CG56" s="32"/>
      <c r="CH56" s="32"/>
      <c r="CI56" s="32"/>
      <c r="CJ56" s="32"/>
      <c r="CK56" s="32"/>
      <c r="CL56" s="32"/>
      <c r="CM56" s="32"/>
      <c r="CN56" s="32"/>
      <c r="CO56" s="32"/>
      <c r="CP56" s="32"/>
      <c r="CQ56" s="32"/>
      <c r="CR56" s="32"/>
      <c r="CS56" s="32"/>
      <c r="CT56" s="32"/>
      <c r="CU56" s="32"/>
      <c r="CV56" s="32"/>
      <c r="CW56" s="32"/>
      <c r="CX56" s="32"/>
      <c r="CY56" s="32"/>
      <c r="CZ56" s="32"/>
      <c r="DA56" s="32"/>
      <c r="DB56" s="32"/>
      <c r="DC56" s="32"/>
      <c r="DD56" s="32"/>
      <c r="DE56" s="32"/>
      <c r="DF56" s="32"/>
      <c r="DG56" s="32"/>
      <c r="DH56" s="32"/>
      <c r="DI56" s="32"/>
      <c r="DJ56" s="32"/>
      <c r="DK56" s="32"/>
      <c r="DL56" s="32"/>
      <c r="DM56" s="32"/>
      <c r="DN56" s="32"/>
      <c r="DO56" s="32"/>
      <c r="DP56" s="32"/>
      <c r="DQ56" s="32"/>
      <c r="DR56" s="32"/>
      <c r="DS56" s="32"/>
      <c r="DT56" s="32"/>
      <c r="DU56" s="32"/>
      <c r="DV56" s="32"/>
      <c r="DW56" s="32"/>
      <c r="DX56" s="32"/>
      <c r="DY56" s="32"/>
      <c r="DZ56" s="32"/>
      <c r="EA56" s="32"/>
      <c r="EB56" s="32"/>
      <c r="EC56" s="32"/>
      <c r="ED56" s="32"/>
      <c r="EE56" s="6"/>
      <c r="EF56" s="6"/>
    </row>
    <row r="57" spans="1:147" s="18" customFormat="1" x14ac:dyDescent="0.3">
      <c r="A57" s="64" t="s">
        <v>108</v>
      </c>
      <c r="B57" s="65" t="s">
        <v>109</v>
      </c>
      <c r="C57" s="85">
        <f>+C58+C62</f>
        <v>0</v>
      </c>
      <c r="D57" s="85">
        <f t="shared" ref="D57:G57" si="12">+D58+D62</f>
        <v>338000</v>
      </c>
      <c r="E57" s="85">
        <f t="shared" si="12"/>
        <v>157000</v>
      </c>
      <c r="F57" s="102">
        <f t="shared" si="12"/>
        <v>141674</v>
      </c>
      <c r="G57" s="102">
        <f t="shared" si="12"/>
        <v>27978</v>
      </c>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c r="BI57" s="32"/>
      <c r="BJ57" s="32"/>
      <c r="BK57" s="32"/>
      <c r="BL57" s="32"/>
      <c r="BM57" s="32"/>
      <c r="BN57" s="32"/>
      <c r="BO57" s="32"/>
      <c r="BP57" s="32"/>
      <c r="BQ57" s="32"/>
      <c r="BR57" s="32"/>
      <c r="BS57" s="32"/>
      <c r="BT57" s="32"/>
      <c r="BU57" s="32"/>
      <c r="BV57" s="32"/>
      <c r="BW57" s="32"/>
      <c r="BX57" s="32"/>
      <c r="BY57" s="32"/>
      <c r="BZ57" s="32"/>
      <c r="CA57" s="32"/>
      <c r="CB57" s="32"/>
      <c r="CC57" s="32"/>
      <c r="CD57" s="32"/>
      <c r="CE57" s="32"/>
      <c r="CF57" s="32"/>
      <c r="CG57" s="32"/>
      <c r="CH57" s="32"/>
      <c r="CI57" s="32"/>
      <c r="CJ57" s="32"/>
      <c r="CK57" s="32"/>
      <c r="CL57" s="32"/>
      <c r="CM57" s="32"/>
      <c r="CN57" s="32"/>
      <c r="CO57" s="32"/>
      <c r="CP57" s="32"/>
      <c r="CQ57" s="32"/>
      <c r="CR57" s="32"/>
      <c r="CS57" s="32"/>
      <c r="CT57" s="32"/>
      <c r="CU57" s="32"/>
      <c r="CV57" s="32"/>
      <c r="CW57" s="32"/>
      <c r="CX57" s="32"/>
      <c r="CY57" s="32"/>
      <c r="CZ57" s="32"/>
      <c r="DA57" s="32"/>
      <c r="DB57" s="32"/>
      <c r="DC57" s="32"/>
      <c r="DD57" s="32"/>
      <c r="DE57" s="32"/>
      <c r="DF57" s="32"/>
      <c r="DG57" s="32"/>
      <c r="DH57" s="32"/>
      <c r="DI57" s="32"/>
      <c r="DJ57" s="32"/>
      <c r="DK57" s="32"/>
      <c r="DL57" s="32"/>
      <c r="DM57" s="32"/>
      <c r="DN57" s="32"/>
      <c r="DO57" s="32"/>
      <c r="DP57" s="32"/>
      <c r="DQ57" s="32"/>
      <c r="DR57" s="32"/>
      <c r="DS57" s="32"/>
      <c r="DT57" s="32"/>
      <c r="DU57" s="32"/>
      <c r="DV57" s="32"/>
      <c r="DW57" s="32"/>
      <c r="DX57" s="32"/>
      <c r="DY57" s="32"/>
      <c r="DZ57" s="32"/>
      <c r="EA57" s="32"/>
      <c r="EB57" s="32"/>
      <c r="EC57" s="32"/>
      <c r="ED57" s="32"/>
      <c r="EE57" s="32"/>
      <c r="EF57" s="32"/>
      <c r="EG57" s="73"/>
      <c r="EH57" s="73"/>
      <c r="EI57" s="73"/>
      <c r="EJ57" s="73"/>
      <c r="EK57" s="73"/>
      <c r="EL57" s="73"/>
      <c r="EM57" s="73"/>
      <c r="EN57" s="73"/>
      <c r="EO57" s="73"/>
      <c r="EP57" s="73"/>
      <c r="EQ57" s="73"/>
    </row>
    <row r="58" spans="1:147" x14ac:dyDescent="0.3">
      <c r="A58" s="64" t="s">
        <v>110</v>
      </c>
      <c r="B58" s="65" t="s">
        <v>111</v>
      </c>
      <c r="C58" s="85">
        <f>C61+C59+C60</f>
        <v>0</v>
      </c>
      <c r="D58" s="85">
        <f t="shared" ref="D58:G58" si="13">D61+D59+D60</f>
        <v>338000</v>
      </c>
      <c r="E58" s="85">
        <f t="shared" si="13"/>
        <v>157000</v>
      </c>
      <c r="F58" s="102">
        <f t="shared" si="13"/>
        <v>141674</v>
      </c>
      <c r="G58" s="102">
        <f t="shared" si="13"/>
        <v>27978</v>
      </c>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c r="CX58" s="32"/>
      <c r="CY58" s="32"/>
      <c r="CZ58" s="32"/>
      <c r="DA58" s="32"/>
      <c r="DB58" s="32"/>
      <c r="DC58" s="32"/>
      <c r="DD58" s="32"/>
      <c r="DE58" s="32"/>
      <c r="DF58" s="32"/>
      <c r="DG58" s="32"/>
      <c r="DH58" s="32"/>
      <c r="DI58" s="32"/>
      <c r="DJ58" s="32"/>
      <c r="DK58" s="32"/>
      <c r="DL58" s="32"/>
      <c r="DM58" s="32"/>
      <c r="DN58" s="32"/>
      <c r="DO58" s="32"/>
      <c r="DP58" s="32"/>
      <c r="DQ58" s="32"/>
      <c r="DR58" s="32"/>
      <c r="DS58" s="32"/>
      <c r="DT58" s="32"/>
      <c r="DU58" s="32"/>
      <c r="DV58" s="32"/>
      <c r="DW58" s="32"/>
      <c r="DX58" s="32"/>
      <c r="DY58" s="32"/>
      <c r="DZ58" s="32"/>
      <c r="EA58" s="32"/>
      <c r="EB58" s="32"/>
      <c r="EC58" s="32"/>
      <c r="ED58" s="32"/>
      <c r="EE58" s="6"/>
      <c r="EF58" s="6"/>
    </row>
    <row r="59" spans="1:147" x14ac:dyDescent="0.3">
      <c r="A59" s="74" t="s">
        <v>112</v>
      </c>
      <c r="B59" s="65" t="s">
        <v>113</v>
      </c>
      <c r="C59" s="85"/>
      <c r="D59" s="85">
        <v>0</v>
      </c>
      <c r="E59" s="85">
        <v>0</v>
      </c>
      <c r="F59" s="102">
        <v>0</v>
      </c>
      <c r="G59" s="102">
        <v>0</v>
      </c>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2"/>
      <c r="BS59" s="32"/>
      <c r="BT59" s="32"/>
      <c r="BU59" s="32"/>
      <c r="BV59" s="32"/>
      <c r="BW59" s="32"/>
      <c r="BX59" s="32"/>
      <c r="BY59" s="32"/>
      <c r="BZ59" s="32"/>
      <c r="CA59" s="32"/>
      <c r="CB59" s="32"/>
      <c r="CC59" s="32"/>
      <c r="CD59" s="32"/>
      <c r="CE59" s="32"/>
      <c r="CF59" s="32"/>
      <c r="CG59" s="32"/>
      <c r="CH59" s="32"/>
      <c r="CI59" s="32"/>
      <c r="CJ59" s="32"/>
      <c r="CK59" s="32"/>
      <c r="CL59" s="32"/>
      <c r="CM59" s="32"/>
      <c r="CN59" s="32"/>
      <c r="CO59" s="32"/>
      <c r="CP59" s="32"/>
      <c r="CQ59" s="32"/>
      <c r="CR59" s="32"/>
      <c r="CS59" s="32"/>
      <c r="CT59" s="32"/>
      <c r="CU59" s="32"/>
      <c r="CV59" s="32"/>
      <c r="CW59" s="32"/>
      <c r="CX59" s="32"/>
      <c r="CY59" s="32"/>
      <c r="CZ59" s="32"/>
      <c r="DA59" s="32"/>
      <c r="DB59" s="32"/>
      <c r="DC59" s="32"/>
      <c r="DD59" s="32"/>
      <c r="DE59" s="32"/>
      <c r="DF59" s="32"/>
      <c r="DG59" s="32"/>
      <c r="DH59" s="32"/>
      <c r="DI59" s="32"/>
      <c r="DJ59" s="32"/>
      <c r="DK59" s="32"/>
      <c r="DL59" s="32"/>
      <c r="DM59" s="32"/>
      <c r="DN59" s="32"/>
      <c r="DO59" s="32"/>
      <c r="DP59" s="32"/>
      <c r="DQ59" s="32"/>
      <c r="DR59" s="32"/>
      <c r="DS59" s="32"/>
      <c r="DT59" s="32"/>
      <c r="DU59" s="32"/>
      <c r="DV59" s="32"/>
      <c r="DW59" s="32"/>
      <c r="DX59" s="32"/>
      <c r="DY59" s="32"/>
      <c r="DZ59" s="32"/>
      <c r="EA59" s="32"/>
      <c r="EB59" s="32"/>
      <c r="EC59" s="32"/>
      <c r="ED59" s="32"/>
      <c r="EE59" s="6"/>
      <c r="EF59" s="6"/>
    </row>
    <row r="60" spans="1:147" x14ac:dyDescent="0.3">
      <c r="A60" s="74" t="s">
        <v>114</v>
      </c>
      <c r="B60" s="65" t="s">
        <v>115</v>
      </c>
      <c r="C60" s="85"/>
      <c r="D60" s="85">
        <v>0</v>
      </c>
      <c r="E60" s="85">
        <v>0</v>
      </c>
      <c r="F60" s="102">
        <v>0</v>
      </c>
      <c r="G60" s="102">
        <v>0</v>
      </c>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c r="DB60" s="32"/>
      <c r="DC60" s="32"/>
      <c r="DD60" s="32"/>
      <c r="DE60" s="32"/>
      <c r="DF60" s="32"/>
      <c r="DG60" s="32"/>
      <c r="DH60" s="32"/>
      <c r="DI60" s="32"/>
      <c r="DJ60" s="32"/>
      <c r="DK60" s="32"/>
      <c r="DL60" s="32"/>
      <c r="DM60" s="32"/>
      <c r="DN60" s="32"/>
      <c r="DO60" s="32"/>
      <c r="DP60" s="32"/>
      <c r="DQ60" s="32"/>
      <c r="DR60" s="32"/>
      <c r="DS60" s="32"/>
      <c r="DT60" s="32"/>
      <c r="DU60" s="32"/>
      <c r="DV60" s="32"/>
      <c r="DW60" s="32"/>
      <c r="DX60" s="32"/>
      <c r="DY60" s="32"/>
      <c r="DZ60" s="32"/>
      <c r="EA60" s="32"/>
      <c r="EB60" s="32"/>
      <c r="EC60" s="32"/>
      <c r="ED60" s="32"/>
      <c r="EE60" s="6"/>
      <c r="EF60" s="6"/>
    </row>
    <row r="61" spans="1:147" x14ac:dyDescent="0.3">
      <c r="A61" s="66" t="s">
        <v>116</v>
      </c>
      <c r="B61" s="75" t="s">
        <v>117</v>
      </c>
      <c r="C61" s="44"/>
      <c r="D61" s="85">
        <v>338000</v>
      </c>
      <c r="E61" s="85">
        <v>157000</v>
      </c>
      <c r="F61" s="103">
        <v>141674</v>
      </c>
      <c r="G61" s="103">
        <v>27978</v>
      </c>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6"/>
      <c r="EF61" s="6"/>
    </row>
    <row r="62" spans="1:147" ht="19.5" customHeight="1" x14ac:dyDescent="0.3">
      <c r="A62" s="64" t="s">
        <v>118</v>
      </c>
      <c r="B62" s="65" t="s">
        <v>119</v>
      </c>
      <c r="C62" s="85">
        <f>C63</f>
        <v>0</v>
      </c>
      <c r="D62" s="85">
        <f t="shared" ref="D62:G62" si="14">D63</f>
        <v>0</v>
      </c>
      <c r="E62" s="85">
        <f t="shared" si="14"/>
        <v>0</v>
      </c>
      <c r="F62" s="102">
        <f t="shared" si="14"/>
        <v>0</v>
      </c>
      <c r="G62" s="102">
        <f t="shared" si="14"/>
        <v>0</v>
      </c>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c r="BS62" s="32"/>
      <c r="BT62" s="32"/>
      <c r="BU62" s="32"/>
      <c r="BV62" s="32"/>
      <c r="BW62" s="32"/>
      <c r="BX62" s="32"/>
      <c r="BY62" s="32"/>
      <c r="BZ62" s="32"/>
      <c r="CA62" s="32"/>
      <c r="CB62" s="32"/>
      <c r="CC62" s="32"/>
      <c r="CD62" s="32"/>
      <c r="CE62" s="32"/>
      <c r="CF62" s="32"/>
      <c r="CG62" s="32"/>
      <c r="CH62" s="32"/>
      <c r="CI62" s="32"/>
      <c r="CJ62" s="32"/>
      <c r="CK62" s="32"/>
      <c r="CL62" s="32"/>
      <c r="CM62" s="32"/>
      <c r="CN62" s="32"/>
      <c r="CO62" s="32"/>
      <c r="CP62" s="32"/>
      <c r="CQ62" s="32"/>
      <c r="CR62" s="32"/>
      <c r="CS62" s="32"/>
      <c r="CT62" s="32"/>
      <c r="CU62" s="32"/>
      <c r="CV62" s="32"/>
      <c r="CW62" s="32"/>
      <c r="CX62" s="32"/>
      <c r="CY62" s="32"/>
      <c r="CZ62" s="32"/>
      <c r="DA62" s="32"/>
      <c r="DB62" s="32"/>
      <c r="DC62" s="32"/>
      <c r="DD62" s="32"/>
      <c r="DE62" s="32"/>
      <c r="DF62" s="32"/>
      <c r="DG62" s="32"/>
      <c r="DH62" s="32"/>
      <c r="DI62" s="32"/>
      <c r="DJ62" s="32"/>
      <c r="DK62" s="32"/>
      <c r="DL62" s="32"/>
      <c r="DM62" s="32"/>
      <c r="DN62" s="32"/>
      <c r="DO62" s="32"/>
      <c r="DP62" s="32"/>
      <c r="DQ62" s="32"/>
      <c r="DR62" s="32"/>
      <c r="DS62" s="32"/>
      <c r="DT62" s="32"/>
      <c r="DU62" s="32"/>
      <c r="DV62" s="32"/>
      <c r="DW62" s="32"/>
      <c r="DX62" s="32"/>
      <c r="DY62" s="32"/>
      <c r="DZ62" s="32"/>
      <c r="EA62" s="32"/>
      <c r="EB62" s="32"/>
      <c r="EC62" s="32"/>
      <c r="ED62" s="32"/>
      <c r="EE62" s="6"/>
      <c r="EF62" s="6"/>
    </row>
    <row r="63" spans="1:147" x14ac:dyDescent="0.3">
      <c r="A63" s="66" t="s">
        <v>120</v>
      </c>
      <c r="B63" s="75" t="s">
        <v>121</v>
      </c>
      <c r="C63" s="44"/>
      <c r="D63" s="85">
        <v>0</v>
      </c>
      <c r="E63" s="85">
        <v>0</v>
      </c>
      <c r="F63" s="103">
        <v>0</v>
      </c>
      <c r="G63" s="103">
        <v>0</v>
      </c>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c r="BS63" s="32"/>
      <c r="BT63" s="32"/>
      <c r="BU63" s="32"/>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c r="CY63" s="32"/>
      <c r="CZ63" s="32"/>
      <c r="DA63" s="32"/>
      <c r="DB63" s="32"/>
      <c r="DC63" s="32"/>
      <c r="DD63" s="32"/>
      <c r="DE63" s="32"/>
      <c r="DF63" s="32"/>
      <c r="DG63" s="32"/>
      <c r="DH63" s="32"/>
      <c r="DI63" s="32"/>
      <c r="DJ63" s="32"/>
      <c r="DK63" s="32"/>
      <c r="DL63" s="32"/>
      <c r="DM63" s="32"/>
      <c r="DN63" s="32"/>
      <c r="DO63" s="32"/>
      <c r="DP63" s="32"/>
      <c r="DQ63" s="32"/>
      <c r="DR63" s="32"/>
      <c r="DS63" s="32"/>
      <c r="DT63" s="32"/>
      <c r="DU63" s="32"/>
      <c r="DV63" s="32"/>
      <c r="DW63" s="32"/>
      <c r="DX63" s="32"/>
      <c r="DY63" s="32"/>
      <c r="DZ63" s="32"/>
      <c r="EA63" s="32"/>
      <c r="EB63" s="32"/>
      <c r="EC63" s="32"/>
      <c r="ED63" s="32"/>
      <c r="EE63" s="6"/>
      <c r="EF63" s="6"/>
    </row>
    <row r="64" spans="1:147" x14ac:dyDescent="0.3">
      <c r="A64" s="64" t="s">
        <v>122</v>
      </c>
      <c r="B64" s="65" t="s">
        <v>123</v>
      </c>
      <c r="C64" s="85">
        <f>+C65</f>
        <v>0</v>
      </c>
      <c r="D64" s="85">
        <f t="shared" ref="D64:G64" si="15">+D65</f>
        <v>112418030</v>
      </c>
      <c r="E64" s="85">
        <f t="shared" si="15"/>
        <v>112418030</v>
      </c>
      <c r="F64" s="102">
        <f t="shared" si="15"/>
        <v>112417029</v>
      </c>
      <c r="G64" s="102">
        <f t="shared" si="15"/>
        <v>48563692</v>
      </c>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c r="BR64" s="32"/>
      <c r="BS64" s="32"/>
      <c r="BT64" s="32"/>
      <c r="BU64" s="32"/>
      <c r="BV64" s="32"/>
      <c r="BW64" s="32"/>
      <c r="BX64" s="32"/>
      <c r="BY64" s="32"/>
      <c r="BZ64" s="32"/>
      <c r="CA64" s="32"/>
      <c r="CB64" s="32"/>
      <c r="CC64" s="32"/>
      <c r="CD64" s="32"/>
      <c r="CE64" s="32"/>
      <c r="CF64" s="32"/>
      <c r="CG64" s="32"/>
      <c r="CH64" s="32"/>
      <c r="CI64" s="32"/>
      <c r="CJ64" s="32"/>
      <c r="CK64" s="32"/>
      <c r="CL64" s="32"/>
      <c r="CM64" s="32"/>
      <c r="CN64" s="32"/>
      <c r="CO64" s="32"/>
      <c r="CP64" s="32"/>
      <c r="CQ64" s="32"/>
      <c r="CR64" s="32"/>
      <c r="CS64" s="32"/>
      <c r="CT64" s="32"/>
      <c r="CU64" s="32"/>
      <c r="CV64" s="32"/>
      <c r="CW64" s="32"/>
      <c r="CX64" s="32"/>
      <c r="CY64" s="32"/>
      <c r="CZ64" s="32"/>
      <c r="DA64" s="32"/>
      <c r="DB64" s="32"/>
      <c r="DC64" s="32"/>
      <c r="DD64" s="32"/>
      <c r="DE64" s="32"/>
      <c r="DF64" s="32"/>
      <c r="DG64" s="32"/>
      <c r="DH64" s="32"/>
      <c r="DI64" s="32"/>
      <c r="DJ64" s="32"/>
      <c r="DK64" s="32"/>
      <c r="DL64" s="32"/>
      <c r="DM64" s="32"/>
      <c r="DN64" s="32"/>
      <c r="DO64" s="32"/>
      <c r="DP64" s="32"/>
      <c r="DQ64" s="32"/>
      <c r="DR64" s="32"/>
      <c r="DS64" s="32"/>
      <c r="DT64" s="32"/>
      <c r="DU64" s="32"/>
      <c r="DV64" s="32"/>
      <c r="DW64" s="32"/>
      <c r="DX64" s="32"/>
      <c r="DY64" s="32"/>
      <c r="DZ64" s="32"/>
      <c r="EA64" s="32"/>
      <c r="EB64" s="32"/>
      <c r="EC64" s="32"/>
      <c r="ED64" s="32"/>
      <c r="EE64" s="6"/>
      <c r="EF64" s="6"/>
    </row>
    <row r="65" spans="1:171" s="55" customFormat="1" ht="30" x14ac:dyDescent="0.3">
      <c r="A65" s="64" t="s">
        <v>124</v>
      </c>
      <c r="B65" s="65" t="s">
        <v>125</v>
      </c>
      <c r="C65" s="85">
        <f>+C66+C79</f>
        <v>0</v>
      </c>
      <c r="D65" s="85">
        <f t="shared" ref="D65:G65" si="16">+D66+D79</f>
        <v>112418030</v>
      </c>
      <c r="E65" s="85">
        <f t="shared" si="16"/>
        <v>112418030</v>
      </c>
      <c r="F65" s="102">
        <f t="shared" si="16"/>
        <v>112417029</v>
      </c>
      <c r="G65" s="102">
        <f t="shared" si="16"/>
        <v>48563692</v>
      </c>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32"/>
      <c r="BL65" s="32"/>
      <c r="BM65" s="32"/>
      <c r="BN65" s="32"/>
      <c r="BO65" s="32"/>
      <c r="BP65" s="32"/>
      <c r="BQ65" s="32"/>
      <c r="BR65" s="32"/>
      <c r="BS65" s="32"/>
      <c r="BT65" s="32"/>
      <c r="BU65" s="32"/>
      <c r="BV65" s="32"/>
      <c r="BW65" s="32"/>
      <c r="BX65" s="32"/>
      <c r="BY65" s="32"/>
      <c r="BZ65" s="32"/>
      <c r="CA65" s="32"/>
      <c r="CB65" s="32"/>
      <c r="CC65" s="32"/>
      <c r="CD65" s="32"/>
      <c r="CE65" s="32"/>
      <c r="CF65" s="32"/>
      <c r="CG65" s="32"/>
      <c r="CH65" s="32"/>
      <c r="CI65" s="32"/>
      <c r="CJ65" s="32"/>
      <c r="CK65" s="32"/>
      <c r="CL65" s="32"/>
      <c r="CM65" s="32"/>
      <c r="CN65" s="32"/>
      <c r="CO65" s="32"/>
      <c r="CP65" s="32"/>
      <c r="CQ65" s="32"/>
      <c r="CR65" s="32"/>
      <c r="CS65" s="32"/>
      <c r="CT65" s="32"/>
      <c r="CU65" s="32"/>
      <c r="CV65" s="32"/>
      <c r="CW65" s="32"/>
      <c r="CX65" s="32"/>
      <c r="CY65" s="32"/>
      <c r="CZ65" s="32"/>
      <c r="DA65" s="32"/>
      <c r="DB65" s="32"/>
      <c r="DC65" s="32"/>
      <c r="DD65" s="32"/>
      <c r="DE65" s="32"/>
      <c r="DF65" s="32"/>
      <c r="DG65" s="32"/>
      <c r="DH65" s="32"/>
      <c r="DI65" s="32"/>
      <c r="DJ65" s="32"/>
      <c r="DK65" s="32"/>
      <c r="DL65" s="32"/>
      <c r="DM65" s="32"/>
      <c r="DN65" s="32"/>
      <c r="DO65" s="32"/>
      <c r="DP65" s="32"/>
      <c r="DQ65" s="32"/>
      <c r="DR65" s="32"/>
      <c r="DS65" s="32"/>
      <c r="DT65" s="32"/>
      <c r="DU65" s="32"/>
      <c r="DV65" s="32"/>
      <c r="DW65" s="32"/>
      <c r="DX65" s="32"/>
      <c r="DY65" s="32"/>
      <c r="DZ65" s="32"/>
      <c r="EA65" s="32"/>
      <c r="EB65" s="32"/>
      <c r="EC65" s="32"/>
      <c r="ED65" s="32"/>
      <c r="EE65" s="6"/>
      <c r="EF65" s="6"/>
      <c r="ER65" s="5"/>
      <c r="ES65" s="5"/>
      <c r="ET65" s="5"/>
      <c r="EU65" s="5"/>
      <c r="EV65" s="5"/>
      <c r="EW65" s="5"/>
      <c r="EX65" s="5"/>
      <c r="EY65" s="5"/>
      <c r="EZ65" s="5"/>
      <c r="FA65" s="5"/>
      <c r="FB65" s="5"/>
      <c r="FC65" s="5"/>
      <c r="FD65" s="5"/>
      <c r="FE65" s="5"/>
      <c r="FF65" s="5"/>
      <c r="FG65" s="5"/>
      <c r="FH65" s="5"/>
      <c r="FI65" s="5"/>
      <c r="FJ65" s="5"/>
      <c r="FK65" s="5"/>
      <c r="FL65" s="5"/>
      <c r="FM65" s="5"/>
      <c r="FN65" s="5"/>
      <c r="FO65" s="5"/>
    </row>
    <row r="66" spans="1:171" s="55" customFormat="1" x14ac:dyDescent="0.3">
      <c r="A66" s="64" t="s">
        <v>126</v>
      </c>
      <c r="B66" s="65" t="s">
        <v>127</v>
      </c>
      <c r="C66" s="85">
        <f>C67+C68+C69+C70+C72+C73+C74+C75+C71+C76+C77+C78</f>
        <v>0</v>
      </c>
      <c r="D66" s="85">
        <f t="shared" ref="D66:G66" si="17">D67+D68+D69+D70+D72+D73+D74+D75+D71+D76+D77+D78</f>
        <v>112416950</v>
      </c>
      <c r="E66" s="85">
        <f t="shared" si="17"/>
        <v>112416950</v>
      </c>
      <c r="F66" s="102">
        <f t="shared" si="17"/>
        <v>112416950</v>
      </c>
      <c r="G66" s="102">
        <f t="shared" si="17"/>
        <v>48563607</v>
      </c>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M66" s="32"/>
      <c r="BN66" s="32"/>
      <c r="BO66" s="32"/>
      <c r="BP66" s="32"/>
      <c r="BQ66" s="32"/>
      <c r="BR66" s="32"/>
      <c r="BS66" s="32"/>
      <c r="BT66" s="32"/>
      <c r="BU66" s="32"/>
      <c r="BV66" s="32"/>
      <c r="BW66" s="32"/>
      <c r="BX66" s="32"/>
      <c r="BY66" s="32"/>
      <c r="BZ66" s="32"/>
      <c r="CA66" s="32"/>
      <c r="CB66" s="32"/>
      <c r="CC66" s="32"/>
      <c r="CD66" s="32"/>
      <c r="CE66" s="32"/>
      <c r="CF66" s="32"/>
      <c r="CG66" s="32"/>
      <c r="CH66" s="32"/>
      <c r="CI66" s="32"/>
      <c r="CJ66" s="32"/>
      <c r="CK66" s="32"/>
      <c r="CL66" s="32"/>
      <c r="CM66" s="32"/>
      <c r="CN66" s="32"/>
      <c r="CO66" s="32"/>
      <c r="CP66" s="32"/>
      <c r="CQ66" s="32"/>
      <c r="CR66" s="32"/>
      <c r="CS66" s="32"/>
      <c r="CT66" s="32"/>
      <c r="CU66" s="32"/>
      <c r="CV66" s="32"/>
      <c r="CW66" s="32"/>
      <c r="CX66" s="32"/>
      <c r="CY66" s="32"/>
      <c r="CZ66" s="32"/>
      <c r="DA66" s="32"/>
      <c r="DB66" s="32"/>
      <c r="DC66" s="32"/>
      <c r="DD66" s="32"/>
      <c r="DE66" s="32"/>
      <c r="DF66" s="32"/>
      <c r="DG66" s="32"/>
      <c r="DH66" s="32"/>
      <c r="DI66" s="32"/>
      <c r="DJ66" s="32"/>
      <c r="DK66" s="32"/>
      <c r="DL66" s="32"/>
      <c r="DM66" s="32"/>
      <c r="DN66" s="32"/>
      <c r="DO66" s="32"/>
      <c r="DP66" s="32"/>
      <c r="DQ66" s="32"/>
      <c r="DR66" s="32"/>
      <c r="DS66" s="32"/>
      <c r="DT66" s="32"/>
      <c r="DU66" s="32"/>
      <c r="DV66" s="32"/>
      <c r="DW66" s="32"/>
      <c r="DX66" s="32"/>
      <c r="DY66" s="32"/>
      <c r="DZ66" s="32"/>
      <c r="EA66" s="32"/>
      <c r="EB66" s="32"/>
      <c r="EC66" s="32"/>
      <c r="ED66" s="32"/>
      <c r="EE66" s="6"/>
      <c r="EF66" s="6"/>
      <c r="ER66" s="5"/>
      <c r="ES66" s="5"/>
      <c r="ET66" s="5"/>
      <c r="EU66" s="5"/>
      <c r="EV66" s="5"/>
      <c r="EW66" s="5"/>
      <c r="EX66" s="5"/>
      <c r="EY66" s="5"/>
      <c r="EZ66" s="5"/>
      <c r="FA66" s="5"/>
      <c r="FB66" s="5"/>
      <c r="FC66" s="5"/>
      <c r="FD66" s="5"/>
      <c r="FE66" s="5"/>
      <c r="FF66" s="5"/>
      <c r="FG66" s="5"/>
      <c r="FH66" s="5"/>
      <c r="FI66" s="5"/>
      <c r="FJ66" s="5"/>
      <c r="FK66" s="5"/>
      <c r="FL66" s="5"/>
      <c r="FM66" s="5"/>
      <c r="FN66" s="5"/>
      <c r="FO66" s="5"/>
    </row>
    <row r="67" spans="1:171" s="55" customFormat="1" ht="30" x14ac:dyDescent="0.3">
      <c r="A67" s="66" t="s">
        <v>128</v>
      </c>
      <c r="B67" s="75" t="s">
        <v>129</v>
      </c>
      <c r="C67" s="44"/>
      <c r="D67" s="85">
        <v>0</v>
      </c>
      <c r="E67" s="85">
        <v>0</v>
      </c>
      <c r="F67" s="103">
        <v>0</v>
      </c>
      <c r="G67" s="103">
        <v>0</v>
      </c>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c r="BI67" s="32"/>
      <c r="BJ67" s="32"/>
      <c r="BK67" s="32"/>
      <c r="BL67" s="32"/>
      <c r="BM67" s="32"/>
      <c r="BN67" s="32"/>
      <c r="BO67" s="32"/>
      <c r="BP67" s="32"/>
      <c r="BQ67" s="32"/>
      <c r="BR67" s="32"/>
      <c r="BS67" s="32"/>
      <c r="BT67" s="32"/>
      <c r="BU67" s="32"/>
      <c r="BV67" s="32"/>
      <c r="BW67" s="32"/>
      <c r="BX67" s="32"/>
      <c r="BY67" s="32"/>
      <c r="BZ67" s="32"/>
      <c r="CA67" s="32"/>
      <c r="CB67" s="32"/>
      <c r="CC67" s="32"/>
      <c r="CD67" s="32"/>
      <c r="CE67" s="32"/>
      <c r="CF67" s="32"/>
      <c r="CG67" s="32"/>
      <c r="CH67" s="32"/>
      <c r="CI67" s="32"/>
      <c r="CJ67" s="32"/>
      <c r="CK67" s="32"/>
      <c r="CL67" s="32"/>
      <c r="CM67" s="32"/>
      <c r="CN67" s="32"/>
      <c r="CO67" s="32"/>
      <c r="CP67" s="32"/>
      <c r="CQ67" s="32"/>
      <c r="CR67" s="32"/>
      <c r="CS67" s="32"/>
      <c r="CT67" s="32"/>
      <c r="CU67" s="32"/>
      <c r="CV67" s="32"/>
      <c r="CW67" s="32"/>
      <c r="CX67" s="32"/>
      <c r="CY67" s="32"/>
      <c r="CZ67" s="32"/>
      <c r="DA67" s="32"/>
      <c r="DB67" s="32"/>
      <c r="DC67" s="32"/>
      <c r="DD67" s="32"/>
      <c r="DE67" s="32"/>
      <c r="DF67" s="32"/>
      <c r="DG67" s="32"/>
      <c r="DH67" s="32"/>
      <c r="DI67" s="32"/>
      <c r="DJ67" s="32"/>
      <c r="DK67" s="32"/>
      <c r="DL67" s="32"/>
      <c r="DM67" s="32"/>
      <c r="DN67" s="32"/>
      <c r="DO67" s="32"/>
      <c r="DP67" s="32"/>
      <c r="DQ67" s="32"/>
      <c r="DR67" s="32"/>
      <c r="DS67" s="32"/>
      <c r="DT67" s="32"/>
      <c r="DU67" s="32"/>
      <c r="DV67" s="32"/>
      <c r="DW67" s="32"/>
      <c r="DX67" s="32"/>
      <c r="DY67" s="32"/>
      <c r="DZ67" s="32"/>
      <c r="EA67" s="32"/>
      <c r="EB67" s="32"/>
      <c r="EC67" s="32"/>
      <c r="ED67" s="32"/>
      <c r="EE67" s="6"/>
      <c r="EF67" s="6"/>
      <c r="ER67" s="5"/>
      <c r="ES67" s="5"/>
      <c r="ET67" s="5"/>
      <c r="EU67" s="5"/>
      <c r="EV67" s="5"/>
      <c r="EW67" s="5"/>
      <c r="EX67" s="5"/>
      <c r="EY67" s="5"/>
      <c r="EZ67" s="5"/>
      <c r="FA67" s="5"/>
      <c r="FB67" s="5"/>
      <c r="FC67" s="5"/>
      <c r="FD67" s="5"/>
      <c r="FE67" s="5"/>
      <c r="FF67" s="5"/>
      <c r="FG67" s="5"/>
      <c r="FH67" s="5"/>
      <c r="FI67" s="5"/>
      <c r="FJ67" s="5"/>
      <c r="FK67" s="5"/>
      <c r="FL67" s="5"/>
      <c r="FM67" s="5"/>
      <c r="FN67" s="5"/>
      <c r="FO67" s="5"/>
    </row>
    <row r="68" spans="1:171" s="55" customFormat="1" ht="30" x14ac:dyDescent="0.3">
      <c r="A68" s="66" t="s">
        <v>130</v>
      </c>
      <c r="B68" s="75" t="s">
        <v>131</v>
      </c>
      <c r="C68" s="44"/>
      <c r="D68" s="85">
        <v>0</v>
      </c>
      <c r="E68" s="85">
        <v>0</v>
      </c>
      <c r="F68" s="103">
        <v>0</v>
      </c>
      <c r="G68" s="103">
        <v>0</v>
      </c>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2"/>
      <c r="BJ68" s="32"/>
      <c r="BK68" s="32"/>
      <c r="BL68" s="32"/>
      <c r="BM68" s="32"/>
      <c r="BN68" s="32"/>
      <c r="BO68" s="32"/>
      <c r="BP68" s="32"/>
      <c r="BQ68" s="32"/>
      <c r="BR68" s="32"/>
      <c r="BS68" s="32"/>
      <c r="BT68" s="32"/>
      <c r="BU68" s="32"/>
      <c r="BV68" s="32"/>
      <c r="BW68" s="32"/>
      <c r="BX68" s="32"/>
      <c r="BY68" s="32"/>
      <c r="BZ68" s="32"/>
      <c r="CA68" s="32"/>
      <c r="CB68" s="32"/>
      <c r="CC68" s="32"/>
      <c r="CD68" s="32"/>
      <c r="CE68" s="32"/>
      <c r="CF68" s="32"/>
      <c r="CG68" s="32"/>
      <c r="CH68" s="32"/>
      <c r="CI68" s="32"/>
      <c r="CJ68" s="32"/>
      <c r="CK68" s="32"/>
      <c r="CL68" s="32"/>
      <c r="CM68" s="32"/>
      <c r="CN68" s="32"/>
      <c r="CO68" s="32"/>
      <c r="CP68" s="32"/>
      <c r="CQ68" s="32"/>
      <c r="CR68" s="32"/>
      <c r="CS68" s="32"/>
      <c r="CT68" s="32"/>
      <c r="CU68" s="32"/>
      <c r="CV68" s="32"/>
      <c r="CW68" s="32"/>
      <c r="CX68" s="32"/>
      <c r="CY68" s="32"/>
      <c r="CZ68" s="32"/>
      <c r="DA68" s="32"/>
      <c r="DB68" s="32"/>
      <c r="DC68" s="32"/>
      <c r="DD68" s="32"/>
      <c r="DE68" s="32"/>
      <c r="DF68" s="32"/>
      <c r="DG68" s="32"/>
      <c r="DH68" s="32"/>
      <c r="DI68" s="32"/>
      <c r="DJ68" s="32"/>
      <c r="DK68" s="32"/>
      <c r="DL68" s="32"/>
      <c r="DM68" s="32"/>
      <c r="DN68" s="32"/>
      <c r="DO68" s="32"/>
      <c r="DP68" s="32"/>
      <c r="DQ68" s="32"/>
      <c r="DR68" s="32"/>
      <c r="DS68" s="32"/>
      <c r="DT68" s="32"/>
      <c r="DU68" s="32"/>
      <c r="DV68" s="32"/>
      <c r="DW68" s="32"/>
      <c r="DX68" s="32"/>
      <c r="DY68" s="32"/>
      <c r="DZ68" s="32"/>
      <c r="EA68" s="32"/>
      <c r="EB68" s="32"/>
      <c r="EC68" s="32"/>
      <c r="ED68" s="32"/>
      <c r="EE68" s="6"/>
      <c r="EF68" s="6"/>
      <c r="ER68" s="5"/>
      <c r="ES68" s="5"/>
      <c r="ET68" s="5"/>
      <c r="EU68" s="5"/>
      <c r="EV68" s="5"/>
      <c r="EW68" s="5"/>
      <c r="EX68" s="5"/>
      <c r="EY68" s="5"/>
      <c r="EZ68" s="5"/>
      <c r="FA68" s="5"/>
      <c r="FB68" s="5"/>
      <c r="FC68" s="5"/>
      <c r="FD68" s="5"/>
      <c r="FE68" s="5"/>
      <c r="FF68" s="5"/>
      <c r="FG68" s="5"/>
      <c r="FH68" s="5"/>
      <c r="FI68" s="5"/>
      <c r="FJ68" s="5"/>
      <c r="FK68" s="5"/>
      <c r="FL68" s="5"/>
      <c r="FM68" s="5"/>
      <c r="FN68" s="5"/>
      <c r="FO68" s="5"/>
    </row>
    <row r="69" spans="1:171" s="55" customFormat="1" ht="30" x14ac:dyDescent="0.3">
      <c r="A69" s="76" t="s">
        <v>132</v>
      </c>
      <c r="B69" s="75" t="s">
        <v>133</v>
      </c>
      <c r="C69" s="44"/>
      <c r="D69" s="85">
        <v>85351150</v>
      </c>
      <c r="E69" s="85">
        <v>85351150</v>
      </c>
      <c r="F69" s="103">
        <v>85351150</v>
      </c>
      <c r="G69" s="103">
        <v>35180980</v>
      </c>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2"/>
      <c r="BH69" s="32"/>
      <c r="BI69" s="32"/>
      <c r="BJ69" s="32"/>
      <c r="BK69" s="32"/>
      <c r="BL69" s="32"/>
      <c r="BM69" s="32"/>
      <c r="BN69" s="32"/>
      <c r="BO69" s="32"/>
      <c r="BP69" s="32"/>
      <c r="BQ69" s="32"/>
      <c r="BR69" s="32"/>
      <c r="BS69" s="32"/>
      <c r="BT69" s="32"/>
      <c r="BU69" s="32"/>
      <c r="BV69" s="32"/>
      <c r="BW69" s="32"/>
      <c r="BX69" s="32"/>
      <c r="BY69" s="32"/>
      <c r="BZ69" s="32"/>
      <c r="CA69" s="32"/>
      <c r="CB69" s="32"/>
      <c r="CC69" s="32"/>
      <c r="CD69" s="32"/>
      <c r="CE69" s="32"/>
      <c r="CF69" s="32"/>
      <c r="CG69" s="32"/>
      <c r="CH69" s="32"/>
      <c r="CI69" s="32"/>
      <c r="CJ69" s="32"/>
      <c r="CK69" s="32"/>
      <c r="CL69" s="32"/>
      <c r="CM69" s="32"/>
      <c r="CN69" s="32"/>
      <c r="CO69" s="32"/>
      <c r="CP69" s="32"/>
      <c r="CQ69" s="32"/>
      <c r="CR69" s="32"/>
      <c r="CS69" s="32"/>
      <c r="CT69" s="32"/>
      <c r="CU69" s="32"/>
      <c r="CV69" s="32"/>
      <c r="CW69" s="32"/>
      <c r="CX69" s="32"/>
      <c r="CY69" s="32"/>
      <c r="CZ69" s="32"/>
      <c r="DA69" s="32"/>
      <c r="DB69" s="32"/>
      <c r="DC69" s="32"/>
      <c r="DD69" s="32"/>
      <c r="DE69" s="32"/>
      <c r="DF69" s="32"/>
      <c r="DG69" s="32"/>
      <c r="DH69" s="32"/>
      <c r="DI69" s="32"/>
      <c r="DJ69" s="32"/>
      <c r="DK69" s="32"/>
      <c r="DL69" s="32"/>
      <c r="DM69" s="32"/>
      <c r="DN69" s="32"/>
      <c r="DO69" s="32"/>
      <c r="DP69" s="32"/>
      <c r="DQ69" s="32"/>
      <c r="DR69" s="32"/>
      <c r="DS69" s="32"/>
      <c r="DT69" s="32"/>
      <c r="DU69" s="32"/>
      <c r="DV69" s="32"/>
      <c r="DW69" s="32"/>
      <c r="DX69" s="32"/>
      <c r="DY69" s="32"/>
      <c r="DZ69" s="32"/>
      <c r="EA69" s="32"/>
      <c r="EB69" s="32"/>
      <c r="EC69" s="32"/>
      <c r="ED69" s="32"/>
      <c r="EE69" s="6"/>
      <c r="EF69" s="6"/>
      <c r="ER69" s="5"/>
      <c r="ES69" s="5"/>
      <c r="ET69" s="5"/>
      <c r="EU69" s="5"/>
      <c r="EV69" s="5"/>
      <c r="EW69" s="5"/>
      <c r="EX69" s="5"/>
      <c r="EY69" s="5"/>
      <c r="EZ69" s="5"/>
      <c r="FA69" s="5"/>
      <c r="FB69" s="5"/>
      <c r="FC69" s="5"/>
      <c r="FD69" s="5"/>
      <c r="FE69" s="5"/>
      <c r="FF69" s="5"/>
      <c r="FG69" s="5"/>
      <c r="FH69" s="5"/>
      <c r="FI69" s="5"/>
      <c r="FJ69" s="5"/>
      <c r="FK69" s="5"/>
      <c r="FL69" s="5"/>
      <c r="FM69" s="5"/>
      <c r="FN69" s="5"/>
      <c r="FO69" s="5"/>
    </row>
    <row r="70" spans="1:171" s="55" customFormat="1" ht="30" x14ac:dyDescent="0.3">
      <c r="A70" s="66" t="s">
        <v>134</v>
      </c>
      <c r="B70" s="77" t="s">
        <v>135</v>
      </c>
      <c r="C70" s="44"/>
      <c r="D70" s="85">
        <v>0</v>
      </c>
      <c r="E70" s="85">
        <v>0</v>
      </c>
      <c r="F70" s="103">
        <v>0</v>
      </c>
      <c r="G70" s="103">
        <v>0</v>
      </c>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c r="BI70" s="32"/>
      <c r="BJ70" s="32"/>
      <c r="BK70" s="32"/>
      <c r="BL70" s="32"/>
      <c r="BM70" s="32"/>
      <c r="BN70" s="32"/>
      <c r="BO70" s="32"/>
      <c r="BP70" s="32"/>
      <c r="BQ70" s="32"/>
      <c r="BR70" s="32"/>
      <c r="BS70" s="32"/>
      <c r="BT70" s="32"/>
      <c r="BU70" s="32"/>
      <c r="BV70" s="32"/>
      <c r="BW70" s="32"/>
      <c r="BX70" s="32"/>
      <c r="BY70" s="32"/>
      <c r="BZ70" s="32"/>
      <c r="CA70" s="32"/>
      <c r="CB70" s="32"/>
      <c r="CC70" s="32"/>
      <c r="CD70" s="32"/>
      <c r="CE70" s="32"/>
      <c r="CF70" s="32"/>
      <c r="CG70" s="32"/>
      <c r="CH70" s="32"/>
      <c r="CI70" s="32"/>
      <c r="CJ70" s="32"/>
      <c r="CK70" s="32"/>
      <c r="CL70" s="32"/>
      <c r="CM70" s="32"/>
      <c r="CN70" s="32"/>
      <c r="CO70" s="32"/>
      <c r="CP70" s="32"/>
      <c r="CQ70" s="32"/>
      <c r="CR70" s="32"/>
      <c r="CS70" s="32"/>
      <c r="CT70" s="32"/>
      <c r="CU70" s="32"/>
      <c r="CV70" s="32"/>
      <c r="CW70" s="32"/>
      <c r="CX70" s="32"/>
      <c r="CY70" s="32"/>
      <c r="CZ70" s="32"/>
      <c r="DA70" s="32"/>
      <c r="DB70" s="32"/>
      <c r="DC70" s="32"/>
      <c r="DD70" s="32"/>
      <c r="DE70" s="32"/>
      <c r="DF70" s="32"/>
      <c r="DG70" s="32"/>
      <c r="DH70" s="32"/>
      <c r="DI70" s="32"/>
      <c r="DJ70" s="32"/>
      <c r="DK70" s="32"/>
      <c r="DL70" s="32"/>
      <c r="DM70" s="32"/>
      <c r="DN70" s="32"/>
      <c r="DO70" s="32"/>
      <c r="DP70" s="32"/>
      <c r="DQ70" s="32"/>
      <c r="DR70" s="32"/>
      <c r="DS70" s="32"/>
      <c r="DT70" s="32"/>
      <c r="DU70" s="32"/>
      <c r="DV70" s="32"/>
      <c r="DW70" s="32"/>
      <c r="DX70" s="32"/>
      <c r="DY70" s="32"/>
      <c r="DZ70" s="32"/>
      <c r="EA70" s="32"/>
      <c r="EB70" s="32"/>
      <c r="EC70" s="32"/>
      <c r="ED70" s="32"/>
      <c r="EE70" s="6"/>
      <c r="EF70" s="6"/>
      <c r="ER70" s="5"/>
      <c r="ES70" s="5"/>
      <c r="ET70" s="5"/>
      <c r="EU70" s="5"/>
      <c r="EV70" s="5"/>
      <c r="EW70" s="5"/>
      <c r="EX70" s="5"/>
      <c r="EY70" s="5"/>
      <c r="EZ70" s="5"/>
      <c r="FA70" s="5"/>
      <c r="FB70" s="5"/>
      <c r="FC70" s="5"/>
      <c r="FD70" s="5"/>
      <c r="FE70" s="5"/>
      <c r="FF70" s="5"/>
      <c r="FG70" s="5"/>
      <c r="FH70" s="5"/>
      <c r="FI70" s="5"/>
      <c r="FJ70" s="5"/>
      <c r="FK70" s="5"/>
      <c r="FL70" s="5"/>
      <c r="FM70" s="5"/>
      <c r="FN70" s="5"/>
      <c r="FO70" s="5"/>
    </row>
    <row r="71" spans="1:171" s="55" customFormat="1" x14ac:dyDescent="0.3">
      <c r="A71" s="66" t="s">
        <v>136</v>
      </c>
      <c r="B71" s="77" t="s">
        <v>137</v>
      </c>
      <c r="C71" s="44"/>
      <c r="D71" s="85">
        <v>0</v>
      </c>
      <c r="E71" s="85">
        <v>0</v>
      </c>
      <c r="F71" s="103">
        <v>0</v>
      </c>
      <c r="G71" s="103">
        <v>0</v>
      </c>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c r="BI71" s="32"/>
      <c r="BJ71" s="32"/>
      <c r="BK71" s="32"/>
      <c r="BL71" s="32"/>
      <c r="BM71" s="32"/>
      <c r="BN71" s="32"/>
      <c r="BO71" s="32"/>
      <c r="BP71" s="32"/>
      <c r="BQ71" s="32"/>
      <c r="BR71" s="32"/>
      <c r="BS71" s="32"/>
      <c r="BT71" s="32"/>
      <c r="BU71" s="32"/>
      <c r="BV71" s="32"/>
      <c r="BW71" s="32"/>
      <c r="BX71" s="32"/>
      <c r="BY71" s="32"/>
      <c r="BZ71" s="32"/>
      <c r="CA71" s="32"/>
      <c r="CB71" s="32"/>
      <c r="CC71" s="32"/>
      <c r="CD71" s="32"/>
      <c r="CE71" s="32"/>
      <c r="CF71" s="32"/>
      <c r="CG71" s="32"/>
      <c r="CH71" s="32"/>
      <c r="CI71" s="32"/>
      <c r="CJ71" s="32"/>
      <c r="CK71" s="32"/>
      <c r="CL71" s="32"/>
      <c r="CM71" s="32"/>
      <c r="CN71" s="32"/>
      <c r="CO71" s="32"/>
      <c r="CP71" s="32"/>
      <c r="CQ71" s="32"/>
      <c r="CR71" s="32"/>
      <c r="CS71" s="32"/>
      <c r="CT71" s="32"/>
      <c r="CU71" s="32"/>
      <c r="CV71" s="32"/>
      <c r="CW71" s="32"/>
      <c r="CX71" s="32"/>
      <c r="CY71" s="32"/>
      <c r="CZ71" s="32"/>
      <c r="DA71" s="32"/>
      <c r="DB71" s="32"/>
      <c r="DC71" s="32"/>
      <c r="DD71" s="32"/>
      <c r="DE71" s="32"/>
      <c r="DF71" s="32"/>
      <c r="DG71" s="32"/>
      <c r="DH71" s="32"/>
      <c r="DI71" s="32"/>
      <c r="DJ71" s="32"/>
      <c r="DK71" s="32"/>
      <c r="DL71" s="32"/>
      <c r="DM71" s="32"/>
      <c r="DN71" s="32"/>
      <c r="DO71" s="32"/>
      <c r="DP71" s="32"/>
      <c r="DQ71" s="32"/>
      <c r="DR71" s="32"/>
      <c r="DS71" s="32"/>
      <c r="DT71" s="32"/>
      <c r="DU71" s="32"/>
      <c r="DV71" s="32"/>
      <c r="DW71" s="32"/>
      <c r="DX71" s="32"/>
      <c r="DY71" s="32"/>
      <c r="DZ71" s="32"/>
      <c r="EA71" s="32"/>
      <c r="EB71" s="32"/>
      <c r="EC71" s="32"/>
      <c r="ED71" s="32"/>
      <c r="EE71" s="6"/>
      <c r="EF71" s="6"/>
      <c r="ER71" s="5"/>
      <c r="ES71" s="5"/>
      <c r="ET71" s="5"/>
      <c r="EU71" s="5"/>
      <c r="EV71" s="5"/>
      <c r="EW71" s="5"/>
      <c r="EX71" s="5"/>
      <c r="EY71" s="5"/>
      <c r="EZ71" s="5"/>
      <c r="FA71" s="5"/>
      <c r="FB71" s="5"/>
      <c r="FC71" s="5"/>
      <c r="FD71" s="5"/>
      <c r="FE71" s="5"/>
      <c r="FF71" s="5"/>
      <c r="FG71" s="5"/>
      <c r="FH71" s="5"/>
      <c r="FI71" s="5"/>
      <c r="FJ71" s="5"/>
      <c r="FK71" s="5"/>
      <c r="FL71" s="5"/>
      <c r="FM71" s="5"/>
      <c r="FN71" s="5"/>
      <c r="FO71" s="5"/>
    </row>
    <row r="72" spans="1:171" s="55" customFormat="1" ht="30" x14ac:dyDescent="0.3">
      <c r="A72" s="66" t="s">
        <v>138</v>
      </c>
      <c r="B72" s="77" t="s">
        <v>139</v>
      </c>
      <c r="C72" s="44"/>
      <c r="D72" s="85">
        <v>0</v>
      </c>
      <c r="E72" s="85">
        <v>0</v>
      </c>
      <c r="F72" s="103">
        <v>0</v>
      </c>
      <c r="G72" s="103">
        <v>0</v>
      </c>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c r="BI72" s="32"/>
      <c r="BJ72" s="32"/>
      <c r="BK72" s="32"/>
      <c r="BL72" s="32"/>
      <c r="BM72" s="32"/>
      <c r="BN72" s="32"/>
      <c r="BO72" s="32"/>
      <c r="BP72" s="32"/>
      <c r="BQ72" s="32"/>
      <c r="BR72" s="32"/>
      <c r="BS72" s="32"/>
      <c r="BT72" s="32"/>
      <c r="BU72" s="32"/>
      <c r="BV72" s="32"/>
      <c r="BW72" s="32"/>
      <c r="BX72" s="32"/>
      <c r="BY72" s="32"/>
      <c r="BZ72" s="32"/>
      <c r="CA72" s="32"/>
      <c r="CB72" s="32"/>
      <c r="CC72" s="32"/>
      <c r="CD72" s="32"/>
      <c r="CE72" s="32"/>
      <c r="CF72" s="32"/>
      <c r="CG72" s="32"/>
      <c r="CH72" s="32"/>
      <c r="CI72" s="32"/>
      <c r="CJ72" s="32"/>
      <c r="CK72" s="32"/>
      <c r="CL72" s="32"/>
      <c r="CM72" s="32"/>
      <c r="CN72" s="32"/>
      <c r="CO72" s="32"/>
      <c r="CP72" s="32"/>
      <c r="CQ72" s="32"/>
      <c r="CR72" s="32"/>
      <c r="CS72" s="32"/>
      <c r="CT72" s="32"/>
      <c r="CU72" s="32"/>
      <c r="CV72" s="32"/>
      <c r="CW72" s="32"/>
      <c r="CX72" s="32"/>
      <c r="CY72" s="32"/>
      <c r="CZ72" s="32"/>
      <c r="DA72" s="32"/>
      <c r="DB72" s="32"/>
      <c r="DC72" s="32"/>
      <c r="DD72" s="32"/>
      <c r="DE72" s="32"/>
      <c r="DF72" s="32"/>
      <c r="DG72" s="32"/>
      <c r="DH72" s="32"/>
      <c r="DI72" s="32"/>
      <c r="DJ72" s="32"/>
      <c r="DK72" s="32"/>
      <c r="DL72" s="32"/>
      <c r="DM72" s="32"/>
      <c r="DN72" s="32"/>
      <c r="DO72" s="32"/>
      <c r="DP72" s="32"/>
      <c r="DQ72" s="32"/>
      <c r="DR72" s="32"/>
      <c r="DS72" s="32"/>
      <c r="DT72" s="32"/>
      <c r="DU72" s="32"/>
      <c r="DV72" s="32"/>
      <c r="DW72" s="32"/>
      <c r="DX72" s="32"/>
      <c r="DY72" s="32"/>
      <c r="DZ72" s="32"/>
      <c r="EA72" s="32"/>
      <c r="EB72" s="32"/>
      <c r="EC72" s="32"/>
      <c r="ED72" s="32"/>
      <c r="EE72" s="6"/>
      <c r="EF72" s="6"/>
      <c r="ER72" s="5"/>
      <c r="ES72" s="5"/>
      <c r="ET72" s="5"/>
      <c r="EU72" s="5"/>
      <c r="EV72" s="5"/>
      <c r="EW72" s="5"/>
      <c r="EX72" s="5"/>
      <c r="EY72" s="5"/>
      <c r="EZ72" s="5"/>
      <c r="FA72" s="5"/>
      <c r="FB72" s="5"/>
      <c r="FC72" s="5"/>
      <c r="FD72" s="5"/>
      <c r="FE72" s="5"/>
      <c r="FF72" s="5"/>
      <c r="FG72" s="5"/>
      <c r="FH72" s="5"/>
      <c r="FI72" s="5"/>
      <c r="FJ72" s="5"/>
      <c r="FK72" s="5"/>
      <c r="FL72" s="5"/>
      <c r="FM72" s="5"/>
      <c r="FN72" s="5"/>
      <c r="FO72" s="5"/>
    </row>
    <row r="73" spans="1:171" s="55" customFormat="1" ht="30" x14ac:dyDescent="0.3">
      <c r="A73" s="66" t="s">
        <v>140</v>
      </c>
      <c r="B73" s="77" t="s">
        <v>141</v>
      </c>
      <c r="C73" s="44"/>
      <c r="D73" s="85">
        <v>0</v>
      </c>
      <c r="E73" s="85">
        <v>0</v>
      </c>
      <c r="F73" s="103">
        <v>0</v>
      </c>
      <c r="G73" s="103">
        <v>0</v>
      </c>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c r="BI73" s="32"/>
      <c r="BJ73" s="32"/>
      <c r="BK73" s="32"/>
      <c r="BL73" s="32"/>
      <c r="BM73" s="32"/>
      <c r="BN73" s="32"/>
      <c r="BO73" s="32"/>
      <c r="BP73" s="32"/>
      <c r="BQ73" s="32"/>
      <c r="BR73" s="32"/>
      <c r="BS73" s="32"/>
      <c r="BT73" s="32"/>
      <c r="BU73" s="32"/>
      <c r="BV73" s="32"/>
      <c r="BW73" s="32"/>
      <c r="BX73" s="32"/>
      <c r="BY73" s="32"/>
      <c r="BZ73" s="32"/>
      <c r="CA73" s="32"/>
      <c r="CB73" s="32"/>
      <c r="CC73" s="32"/>
      <c r="CD73" s="32"/>
      <c r="CE73" s="32"/>
      <c r="CF73" s="32"/>
      <c r="CG73" s="32"/>
      <c r="CH73" s="32"/>
      <c r="CI73" s="32"/>
      <c r="CJ73" s="32"/>
      <c r="CK73" s="32"/>
      <c r="CL73" s="32"/>
      <c r="CM73" s="32"/>
      <c r="CN73" s="32"/>
      <c r="CO73" s="32"/>
      <c r="CP73" s="32"/>
      <c r="CQ73" s="32"/>
      <c r="CR73" s="32"/>
      <c r="CS73" s="32"/>
      <c r="CT73" s="32"/>
      <c r="CU73" s="32"/>
      <c r="CV73" s="32"/>
      <c r="CW73" s="32"/>
      <c r="CX73" s="32"/>
      <c r="CY73" s="32"/>
      <c r="CZ73" s="32"/>
      <c r="DA73" s="32"/>
      <c r="DB73" s="32"/>
      <c r="DC73" s="32"/>
      <c r="DD73" s="32"/>
      <c r="DE73" s="32"/>
      <c r="DF73" s="32"/>
      <c r="DG73" s="32"/>
      <c r="DH73" s="32"/>
      <c r="DI73" s="32"/>
      <c r="DJ73" s="32"/>
      <c r="DK73" s="32"/>
      <c r="DL73" s="32"/>
      <c r="DM73" s="32"/>
      <c r="DN73" s="32"/>
      <c r="DO73" s="32"/>
      <c r="DP73" s="32"/>
      <c r="DQ73" s="32"/>
      <c r="DR73" s="32"/>
      <c r="DS73" s="32"/>
      <c r="DT73" s="32"/>
      <c r="DU73" s="32"/>
      <c r="DV73" s="32"/>
      <c r="DW73" s="32"/>
      <c r="DX73" s="32"/>
      <c r="DY73" s="32"/>
      <c r="DZ73" s="32"/>
      <c r="EA73" s="32"/>
      <c r="EB73" s="32"/>
      <c r="EC73" s="32"/>
      <c r="ED73" s="32"/>
      <c r="EE73" s="6"/>
      <c r="EF73" s="6"/>
      <c r="ER73" s="5"/>
      <c r="ES73" s="5"/>
      <c r="ET73" s="5"/>
      <c r="EU73" s="5"/>
      <c r="EV73" s="5"/>
      <c r="EW73" s="5"/>
      <c r="EX73" s="5"/>
      <c r="EY73" s="5"/>
      <c r="EZ73" s="5"/>
      <c r="FA73" s="5"/>
      <c r="FB73" s="5"/>
      <c r="FC73" s="5"/>
      <c r="FD73" s="5"/>
      <c r="FE73" s="5"/>
      <c r="FF73" s="5"/>
      <c r="FG73" s="5"/>
      <c r="FH73" s="5"/>
      <c r="FI73" s="5"/>
      <c r="FJ73" s="5"/>
      <c r="FK73" s="5"/>
      <c r="FL73" s="5"/>
      <c r="FM73" s="5"/>
      <c r="FN73" s="5"/>
      <c r="FO73" s="5"/>
    </row>
    <row r="74" spans="1:171" s="55" customFormat="1" ht="30" x14ac:dyDescent="0.3">
      <c r="A74" s="66" t="s">
        <v>142</v>
      </c>
      <c r="B74" s="77" t="s">
        <v>143</v>
      </c>
      <c r="C74" s="44"/>
      <c r="D74" s="85">
        <v>0</v>
      </c>
      <c r="E74" s="85">
        <v>0</v>
      </c>
      <c r="F74" s="103">
        <v>0</v>
      </c>
      <c r="G74" s="103">
        <v>0</v>
      </c>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c r="BI74" s="32"/>
      <c r="BJ74" s="32"/>
      <c r="BK74" s="32"/>
      <c r="BL74" s="32"/>
      <c r="BM74" s="32"/>
      <c r="BN74" s="32"/>
      <c r="BO74" s="32"/>
      <c r="BP74" s="32"/>
      <c r="BQ74" s="32"/>
      <c r="BR74" s="32"/>
      <c r="BS74" s="32"/>
      <c r="BT74" s="32"/>
      <c r="BU74" s="32"/>
      <c r="BV74" s="32"/>
      <c r="BW74" s="32"/>
      <c r="BX74" s="32"/>
      <c r="BY74" s="32"/>
      <c r="BZ74" s="32"/>
      <c r="CA74" s="32"/>
      <c r="CB74" s="32"/>
      <c r="CC74" s="32"/>
      <c r="CD74" s="32"/>
      <c r="CE74" s="32"/>
      <c r="CF74" s="32"/>
      <c r="CG74" s="32"/>
      <c r="CH74" s="32"/>
      <c r="CI74" s="32"/>
      <c r="CJ74" s="32"/>
      <c r="CK74" s="32"/>
      <c r="CL74" s="32"/>
      <c r="CM74" s="32"/>
      <c r="CN74" s="32"/>
      <c r="CO74" s="32"/>
      <c r="CP74" s="32"/>
      <c r="CQ74" s="32"/>
      <c r="CR74" s="32"/>
      <c r="CS74" s="32"/>
      <c r="CT74" s="32"/>
      <c r="CU74" s="32"/>
      <c r="CV74" s="32"/>
      <c r="CW74" s="32"/>
      <c r="CX74" s="32"/>
      <c r="CY74" s="32"/>
      <c r="CZ74" s="32"/>
      <c r="DA74" s="32"/>
      <c r="DB74" s="32"/>
      <c r="DC74" s="32"/>
      <c r="DD74" s="32"/>
      <c r="DE74" s="32"/>
      <c r="DF74" s="32"/>
      <c r="DG74" s="32"/>
      <c r="DH74" s="32"/>
      <c r="DI74" s="32"/>
      <c r="DJ74" s="32"/>
      <c r="DK74" s="32"/>
      <c r="DL74" s="32"/>
      <c r="DM74" s="32"/>
      <c r="DN74" s="32"/>
      <c r="DO74" s="32"/>
      <c r="DP74" s="32"/>
      <c r="DQ74" s="32"/>
      <c r="DR74" s="32"/>
      <c r="DS74" s="32"/>
      <c r="DT74" s="32"/>
      <c r="DU74" s="32"/>
      <c r="DV74" s="32"/>
      <c r="DW74" s="32"/>
      <c r="DX74" s="32"/>
      <c r="DY74" s="32"/>
      <c r="DZ74" s="32"/>
      <c r="EA74" s="32"/>
      <c r="EB74" s="32"/>
      <c r="EC74" s="32"/>
      <c r="ED74" s="32"/>
      <c r="EE74" s="6"/>
      <c r="EF74" s="6"/>
      <c r="ER74" s="5"/>
      <c r="ES74" s="5"/>
      <c r="ET74" s="5"/>
      <c r="EU74" s="5"/>
      <c r="EV74" s="5"/>
      <c r="EW74" s="5"/>
      <c r="EX74" s="5"/>
      <c r="EY74" s="5"/>
      <c r="EZ74" s="5"/>
      <c r="FA74" s="5"/>
      <c r="FB74" s="5"/>
      <c r="FC74" s="5"/>
      <c r="FD74" s="5"/>
      <c r="FE74" s="5"/>
      <c r="FF74" s="5"/>
      <c r="FG74" s="5"/>
      <c r="FH74" s="5"/>
      <c r="FI74" s="5"/>
      <c r="FJ74" s="5"/>
      <c r="FK74" s="5"/>
      <c r="FL74" s="5"/>
      <c r="FM74" s="5"/>
      <c r="FN74" s="5"/>
      <c r="FO74" s="5"/>
    </row>
    <row r="75" spans="1:171" s="55" customFormat="1" ht="75" x14ac:dyDescent="0.3">
      <c r="A75" s="66" t="s">
        <v>144</v>
      </c>
      <c r="B75" s="77" t="s">
        <v>145</v>
      </c>
      <c r="C75" s="44"/>
      <c r="D75" s="85">
        <v>0</v>
      </c>
      <c r="E75" s="85">
        <v>0</v>
      </c>
      <c r="F75" s="103">
        <v>0</v>
      </c>
      <c r="G75" s="103">
        <v>0</v>
      </c>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32"/>
      <c r="BB75" s="32"/>
      <c r="BC75" s="32"/>
      <c r="BD75" s="32"/>
      <c r="BE75" s="32"/>
      <c r="BF75" s="32"/>
      <c r="BG75" s="32"/>
      <c r="BH75" s="32"/>
      <c r="BI75" s="32"/>
      <c r="BJ75" s="32"/>
      <c r="BK75" s="32"/>
      <c r="BL75" s="32"/>
      <c r="BM75" s="32"/>
      <c r="BN75" s="32"/>
      <c r="BO75" s="32"/>
      <c r="BP75" s="32"/>
      <c r="BQ75" s="32"/>
      <c r="BR75" s="32"/>
      <c r="BS75" s="32"/>
      <c r="BT75" s="32"/>
      <c r="BU75" s="32"/>
      <c r="BV75" s="32"/>
      <c r="BW75" s="32"/>
      <c r="BX75" s="32"/>
      <c r="BY75" s="32"/>
      <c r="BZ75" s="32"/>
      <c r="CA75" s="32"/>
      <c r="CB75" s="32"/>
      <c r="CC75" s="32"/>
      <c r="CD75" s="32"/>
      <c r="CE75" s="32"/>
      <c r="CF75" s="32"/>
      <c r="CG75" s="32"/>
      <c r="CH75" s="32"/>
      <c r="CI75" s="32"/>
      <c r="CJ75" s="32"/>
      <c r="CK75" s="32"/>
      <c r="CL75" s="32"/>
      <c r="CM75" s="32"/>
      <c r="CN75" s="32"/>
      <c r="CO75" s="32"/>
      <c r="CP75" s="32"/>
      <c r="CQ75" s="32"/>
      <c r="CR75" s="32"/>
      <c r="CS75" s="32"/>
      <c r="CT75" s="32"/>
      <c r="CU75" s="32"/>
      <c r="CV75" s="32"/>
      <c r="CW75" s="32"/>
      <c r="CX75" s="32"/>
      <c r="CY75" s="32"/>
      <c r="CZ75" s="32"/>
      <c r="DA75" s="32"/>
      <c r="DB75" s="32"/>
      <c r="DC75" s="32"/>
      <c r="DD75" s="32"/>
      <c r="DE75" s="32"/>
      <c r="DF75" s="32"/>
      <c r="DG75" s="32"/>
      <c r="DH75" s="32"/>
      <c r="DI75" s="32"/>
      <c r="DJ75" s="32"/>
      <c r="DK75" s="32"/>
      <c r="DL75" s="32"/>
      <c r="DM75" s="32"/>
      <c r="DN75" s="32"/>
      <c r="DO75" s="32"/>
      <c r="DP75" s="32"/>
      <c r="DQ75" s="32"/>
      <c r="DR75" s="32"/>
      <c r="DS75" s="32"/>
      <c r="DT75" s="32"/>
      <c r="DU75" s="32"/>
      <c r="DV75" s="32"/>
      <c r="DW75" s="32"/>
      <c r="DX75" s="32"/>
      <c r="DY75" s="32"/>
      <c r="DZ75" s="32"/>
      <c r="EA75" s="32"/>
      <c r="EB75" s="32"/>
      <c r="EC75" s="32"/>
      <c r="ED75" s="32"/>
      <c r="EE75" s="6"/>
      <c r="EF75" s="6"/>
      <c r="ER75" s="5"/>
      <c r="ES75" s="5"/>
      <c r="ET75" s="5"/>
      <c r="EU75" s="5"/>
      <c r="EV75" s="5"/>
      <c r="EW75" s="5"/>
      <c r="EX75" s="5"/>
      <c r="EY75" s="5"/>
      <c r="EZ75" s="5"/>
      <c r="FA75" s="5"/>
      <c r="FB75" s="5"/>
      <c r="FC75" s="5"/>
      <c r="FD75" s="5"/>
      <c r="FE75" s="5"/>
      <c r="FF75" s="5"/>
      <c r="FG75" s="5"/>
      <c r="FH75" s="5"/>
      <c r="FI75" s="5"/>
      <c r="FJ75" s="5"/>
      <c r="FK75" s="5"/>
      <c r="FL75" s="5"/>
      <c r="FM75" s="5"/>
      <c r="FN75" s="5"/>
      <c r="FO75" s="5"/>
    </row>
    <row r="76" spans="1:171" s="55" customFormat="1" ht="30" x14ac:dyDescent="0.3">
      <c r="A76" s="66" t="s">
        <v>146</v>
      </c>
      <c r="B76" s="77" t="s">
        <v>147</v>
      </c>
      <c r="C76" s="44"/>
      <c r="D76" s="85">
        <v>0</v>
      </c>
      <c r="E76" s="85">
        <v>0</v>
      </c>
      <c r="F76" s="103">
        <v>0</v>
      </c>
      <c r="G76" s="103">
        <v>0</v>
      </c>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2"/>
      <c r="BJ76" s="32"/>
      <c r="BK76" s="32"/>
      <c r="BL76" s="32"/>
      <c r="BM76" s="32"/>
      <c r="BN76" s="32"/>
      <c r="BO76" s="32"/>
      <c r="BP76" s="32"/>
      <c r="BQ76" s="32"/>
      <c r="BR76" s="32"/>
      <c r="BS76" s="32"/>
      <c r="BT76" s="32"/>
      <c r="BU76" s="32"/>
      <c r="BV76" s="32"/>
      <c r="BW76" s="32"/>
      <c r="BX76" s="32"/>
      <c r="BY76" s="32"/>
      <c r="BZ76" s="32"/>
      <c r="CA76" s="32"/>
      <c r="CB76" s="32"/>
      <c r="CC76" s="32"/>
      <c r="CD76" s="32"/>
      <c r="CE76" s="32"/>
      <c r="CF76" s="32"/>
      <c r="CG76" s="32"/>
      <c r="CH76" s="32"/>
      <c r="CI76" s="32"/>
      <c r="CJ76" s="32"/>
      <c r="CK76" s="32"/>
      <c r="CL76" s="32"/>
      <c r="CM76" s="32"/>
      <c r="CN76" s="32"/>
      <c r="CO76" s="32"/>
      <c r="CP76" s="32"/>
      <c r="CQ76" s="32"/>
      <c r="CR76" s="32"/>
      <c r="CS76" s="32"/>
      <c r="CT76" s="32"/>
      <c r="CU76" s="32"/>
      <c r="CV76" s="32"/>
      <c r="CW76" s="32"/>
      <c r="CX76" s="32"/>
      <c r="CY76" s="32"/>
      <c r="CZ76" s="32"/>
      <c r="DA76" s="32"/>
      <c r="DB76" s="32"/>
      <c r="DC76" s="32"/>
      <c r="DD76" s="32"/>
      <c r="DE76" s="32"/>
      <c r="DF76" s="32"/>
      <c r="DG76" s="32"/>
      <c r="DH76" s="32"/>
      <c r="DI76" s="32"/>
      <c r="DJ76" s="32"/>
      <c r="DK76" s="32"/>
      <c r="DL76" s="32"/>
      <c r="DM76" s="32"/>
      <c r="DN76" s="32"/>
      <c r="DO76" s="32"/>
      <c r="DP76" s="32"/>
      <c r="DQ76" s="32"/>
      <c r="DR76" s="32"/>
      <c r="DS76" s="32"/>
      <c r="DT76" s="32"/>
      <c r="DU76" s="32"/>
      <c r="DV76" s="32"/>
      <c r="DW76" s="32"/>
      <c r="DX76" s="32"/>
      <c r="DY76" s="32"/>
      <c r="DZ76" s="32"/>
      <c r="EA76" s="32"/>
      <c r="EB76" s="32"/>
      <c r="EC76" s="32"/>
      <c r="ED76" s="32"/>
      <c r="EE76" s="6"/>
      <c r="EF76" s="6"/>
      <c r="ER76" s="5"/>
      <c r="ES76" s="5"/>
      <c r="ET76" s="5"/>
      <c r="EU76" s="5"/>
      <c r="EV76" s="5"/>
      <c r="EW76" s="5"/>
      <c r="EX76" s="5"/>
      <c r="EY76" s="5"/>
      <c r="EZ76" s="5"/>
      <c r="FA76" s="5"/>
      <c r="FB76" s="5"/>
      <c r="FC76" s="5"/>
      <c r="FD76" s="5"/>
      <c r="FE76" s="5"/>
      <c r="FF76" s="5"/>
      <c r="FG76" s="5"/>
      <c r="FH76" s="5"/>
      <c r="FI76" s="5"/>
      <c r="FJ76" s="5"/>
      <c r="FK76" s="5"/>
      <c r="FL76" s="5"/>
      <c r="FM76" s="5"/>
      <c r="FN76" s="5"/>
      <c r="FO76" s="5"/>
    </row>
    <row r="77" spans="1:171" s="55" customFormat="1" ht="30" x14ac:dyDescent="0.3">
      <c r="A77" s="66" t="s">
        <v>148</v>
      </c>
      <c r="B77" s="77" t="s">
        <v>149</v>
      </c>
      <c r="C77" s="44"/>
      <c r="D77" s="85">
        <v>0</v>
      </c>
      <c r="E77" s="85">
        <v>0</v>
      </c>
      <c r="F77" s="103">
        <v>0</v>
      </c>
      <c r="G77" s="103">
        <v>0</v>
      </c>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32"/>
      <c r="BG77" s="32"/>
      <c r="BH77" s="32"/>
      <c r="BI77" s="32"/>
      <c r="BJ77" s="32"/>
      <c r="BK77" s="32"/>
      <c r="BL77" s="32"/>
      <c r="BM77" s="32"/>
      <c r="BN77" s="32"/>
      <c r="BO77" s="32"/>
      <c r="BP77" s="32"/>
      <c r="BQ77" s="32"/>
      <c r="BR77" s="32"/>
      <c r="BS77" s="32"/>
      <c r="BT77" s="32"/>
      <c r="BU77" s="32"/>
      <c r="BV77" s="32"/>
      <c r="BW77" s="32"/>
      <c r="BX77" s="32"/>
      <c r="BY77" s="32"/>
      <c r="BZ77" s="32"/>
      <c r="CA77" s="32"/>
      <c r="CB77" s="32"/>
      <c r="CC77" s="32"/>
      <c r="CD77" s="32"/>
      <c r="CE77" s="32"/>
      <c r="CF77" s="32"/>
      <c r="CG77" s="32"/>
      <c r="CH77" s="32"/>
      <c r="CI77" s="32"/>
      <c r="CJ77" s="32"/>
      <c r="CK77" s="32"/>
      <c r="CL77" s="32"/>
      <c r="CM77" s="32"/>
      <c r="CN77" s="32"/>
      <c r="CO77" s="32"/>
      <c r="CP77" s="32"/>
      <c r="CQ77" s="32"/>
      <c r="CR77" s="32"/>
      <c r="CS77" s="32"/>
      <c r="CT77" s="32"/>
      <c r="CU77" s="32"/>
      <c r="CV77" s="32"/>
      <c r="CW77" s="32"/>
      <c r="CX77" s="32"/>
      <c r="CY77" s="32"/>
      <c r="CZ77" s="32"/>
      <c r="DA77" s="32"/>
      <c r="DB77" s="32"/>
      <c r="DC77" s="32"/>
      <c r="DD77" s="32"/>
      <c r="DE77" s="32"/>
      <c r="DF77" s="32"/>
      <c r="DG77" s="32"/>
      <c r="DH77" s="32"/>
      <c r="DI77" s="32"/>
      <c r="DJ77" s="32"/>
      <c r="DK77" s="32"/>
      <c r="DL77" s="32"/>
      <c r="DM77" s="32"/>
      <c r="DN77" s="32"/>
      <c r="DO77" s="32"/>
      <c r="DP77" s="32"/>
      <c r="DQ77" s="32"/>
      <c r="DR77" s="32"/>
      <c r="DS77" s="32"/>
      <c r="DT77" s="32"/>
      <c r="DU77" s="32"/>
      <c r="DV77" s="32"/>
      <c r="DW77" s="32"/>
      <c r="DX77" s="32"/>
      <c r="DY77" s="32"/>
      <c r="DZ77" s="32"/>
      <c r="EA77" s="32"/>
      <c r="EB77" s="32"/>
      <c r="EC77" s="32"/>
      <c r="ED77" s="32"/>
      <c r="EE77" s="6"/>
      <c r="EF77" s="6"/>
      <c r="ER77" s="5"/>
      <c r="ES77" s="5"/>
      <c r="ET77" s="5"/>
      <c r="EU77" s="5"/>
      <c r="EV77" s="5"/>
      <c r="EW77" s="5"/>
      <c r="EX77" s="5"/>
      <c r="EY77" s="5"/>
      <c r="EZ77" s="5"/>
      <c r="FA77" s="5"/>
      <c r="FB77" s="5"/>
      <c r="FC77" s="5"/>
      <c r="FD77" s="5"/>
      <c r="FE77" s="5"/>
      <c r="FF77" s="5"/>
      <c r="FG77" s="5"/>
      <c r="FH77" s="5"/>
      <c r="FI77" s="5"/>
      <c r="FJ77" s="5"/>
      <c r="FK77" s="5"/>
      <c r="FL77" s="5"/>
      <c r="FM77" s="5"/>
      <c r="FN77" s="5"/>
      <c r="FO77" s="5"/>
    </row>
    <row r="78" spans="1:171" s="55" customFormat="1" ht="60" x14ac:dyDescent="0.3">
      <c r="A78" s="66" t="s">
        <v>150</v>
      </c>
      <c r="B78" s="77" t="s">
        <v>151</v>
      </c>
      <c r="C78" s="44"/>
      <c r="D78" s="85">
        <v>27065800</v>
      </c>
      <c r="E78" s="85">
        <v>27065800</v>
      </c>
      <c r="F78" s="103">
        <v>27065800</v>
      </c>
      <c r="G78" s="103">
        <v>13382627</v>
      </c>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c r="BD78" s="32"/>
      <c r="BE78" s="32"/>
      <c r="BF78" s="32"/>
      <c r="BG78" s="32"/>
      <c r="BH78" s="32"/>
      <c r="BI78" s="32"/>
      <c r="BJ78" s="32"/>
      <c r="BK78" s="32"/>
      <c r="BL78" s="32"/>
      <c r="BM78" s="32"/>
      <c r="BN78" s="32"/>
      <c r="BO78" s="32"/>
      <c r="BP78" s="32"/>
      <c r="BQ78" s="32"/>
      <c r="BR78" s="32"/>
      <c r="BS78" s="32"/>
      <c r="BT78" s="32"/>
      <c r="BU78" s="32"/>
      <c r="BV78" s="32"/>
      <c r="BW78" s="32"/>
      <c r="BX78" s="32"/>
      <c r="BY78" s="32"/>
      <c r="BZ78" s="32"/>
      <c r="CA78" s="32"/>
      <c r="CB78" s="32"/>
      <c r="CC78" s="32"/>
      <c r="CD78" s="32"/>
      <c r="CE78" s="32"/>
      <c r="CF78" s="32"/>
      <c r="CG78" s="32"/>
      <c r="CH78" s="32"/>
      <c r="CI78" s="32"/>
      <c r="CJ78" s="32"/>
      <c r="CK78" s="32"/>
      <c r="CL78" s="32"/>
      <c r="CM78" s="32"/>
      <c r="CN78" s="32"/>
      <c r="CO78" s="32"/>
      <c r="CP78" s="32"/>
      <c r="CQ78" s="32"/>
      <c r="CR78" s="32"/>
      <c r="CS78" s="32"/>
      <c r="CT78" s="32"/>
      <c r="CU78" s="32"/>
      <c r="CV78" s="32"/>
      <c r="CW78" s="32"/>
      <c r="CX78" s="32"/>
      <c r="CY78" s="32"/>
      <c r="CZ78" s="32"/>
      <c r="DA78" s="32"/>
      <c r="DB78" s="32"/>
      <c r="DC78" s="32"/>
      <c r="DD78" s="32"/>
      <c r="DE78" s="32"/>
      <c r="DF78" s="32"/>
      <c r="DG78" s="32"/>
      <c r="DH78" s="32"/>
      <c r="DI78" s="32"/>
      <c r="DJ78" s="32"/>
      <c r="DK78" s="32"/>
      <c r="DL78" s="32"/>
      <c r="DM78" s="32"/>
      <c r="DN78" s="32"/>
      <c r="DO78" s="32"/>
      <c r="DP78" s="32"/>
      <c r="DQ78" s="32"/>
      <c r="DR78" s="32"/>
      <c r="DS78" s="32"/>
      <c r="DT78" s="32"/>
      <c r="DU78" s="32"/>
      <c r="DV78" s="32"/>
      <c r="DW78" s="32"/>
      <c r="DX78" s="32"/>
      <c r="DY78" s="32"/>
      <c r="DZ78" s="32"/>
      <c r="EA78" s="32"/>
      <c r="EB78" s="32"/>
      <c r="EC78" s="32"/>
      <c r="ED78" s="32"/>
      <c r="EE78" s="6"/>
      <c r="EF78" s="6"/>
      <c r="ER78" s="5"/>
      <c r="ES78" s="5"/>
      <c r="ET78" s="5"/>
      <c r="EU78" s="5"/>
      <c r="EV78" s="5"/>
      <c r="EW78" s="5"/>
      <c r="EX78" s="5"/>
      <c r="EY78" s="5"/>
      <c r="EZ78" s="5"/>
      <c r="FA78" s="5"/>
      <c r="FB78" s="5"/>
      <c r="FC78" s="5"/>
      <c r="FD78" s="5"/>
      <c r="FE78" s="5"/>
      <c r="FF78" s="5"/>
      <c r="FG78" s="5"/>
      <c r="FH78" s="5"/>
      <c r="FI78" s="5"/>
      <c r="FJ78" s="5"/>
      <c r="FK78" s="5"/>
      <c r="FL78" s="5"/>
      <c r="FM78" s="5"/>
      <c r="FN78" s="5"/>
      <c r="FO78" s="5"/>
    </row>
    <row r="79" spans="1:171" s="55" customFormat="1" x14ac:dyDescent="0.3">
      <c r="A79" s="64" t="s">
        <v>152</v>
      </c>
      <c r="B79" s="65" t="s">
        <v>153</v>
      </c>
      <c r="C79" s="85">
        <f>+C80+C81+C82+C83+C84+C85+C86+C87</f>
        <v>0</v>
      </c>
      <c r="D79" s="85">
        <f t="shared" ref="D79:G79" si="18">+D80+D81+D82+D83+D84+D85+D86+D87</f>
        <v>1080</v>
      </c>
      <c r="E79" s="85">
        <f t="shared" si="18"/>
        <v>1080</v>
      </c>
      <c r="F79" s="102">
        <f t="shared" si="18"/>
        <v>79</v>
      </c>
      <c r="G79" s="102">
        <f t="shared" si="18"/>
        <v>85</v>
      </c>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2"/>
      <c r="BD79" s="32"/>
      <c r="BE79" s="32"/>
      <c r="BF79" s="32"/>
      <c r="BG79" s="32"/>
      <c r="BH79" s="32"/>
      <c r="BI79" s="32"/>
      <c r="BJ79" s="32"/>
      <c r="BK79" s="32"/>
      <c r="BL79" s="32"/>
      <c r="BM79" s="32"/>
      <c r="BN79" s="32"/>
      <c r="BO79" s="32"/>
      <c r="BP79" s="32"/>
      <c r="BQ79" s="32"/>
      <c r="BR79" s="32"/>
      <c r="BS79" s="32"/>
      <c r="BT79" s="32"/>
      <c r="BU79" s="32"/>
      <c r="BV79" s="32"/>
      <c r="BW79" s="32"/>
      <c r="BX79" s="32"/>
      <c r="BY79" s="32"/>
      <c r="BZ79" s="32"/>
      <c r="CA79" s="32"/>
      <c r="CB79" s="32"/>
      <c r="CC79" s="32"/>
      <c r="CD79" s="32"/>
      <c r="CE79" s="32"/>
      <c r="CF79" s="32"/>
      <c r="CG79" s="32"/>
      <c r="CH79" s="32"/>
      <c r="CI79" s="32"/>
      <c r="CJ79" s="32"/>
      <c r="CK79" s="32"/>
      <c r="CL79" s="32"/>
      <c r="CM79" s="32"/>
      <c r="CN79" s="32"/>
      <c r="CO79" s="32"/>
      <c r="CP79" s="32"/>
      <c r="CQ79" s="32"/>
      <c r="CR79" s="32"/>
      <c r="CS79" s="32"/>
      <c r="CT79" s="32"/>
      <c r="CU79" s="32"/>
      <c r="CV79" s="32"/>
      <c r="CW79" s="32"/>
      <c r="CX79" s="32"/>
      <c r="CY79" s="32"/>
      <c r="CZ79" s="32"/>
      <c r="DA79" s="32"/>
      <c r="DB79" s="32"/>
      <c r="DC79" s="32"/>
      <c r="DD79" s="32"/>
      <c r="DE79" s="32"/>
      <c r="DF79" s="32"/>
      <c r="DG79" s="32"/>
      <c r="DH79" s="32"/>
      <c r="DI79" s="32"/>
      <c r="DJ79" s="32"/>
      <c r="DK79" s="32"/>
      <c r="DL79" s="32"/>
      <c r="DM79" s="32"/>
      <c r="DN79" s="32"/>
      <c r="DO79" s="32"/>
      <c r="DP79" s="32"/>
      <c r="DQ79" s="32"/>
      <c r="DR79" s="32"/>
      <c r="DS79" s="32"/>
      <c r="DT79" s="32"/>
      <c r="DU79" s="32"/>
      <c r="DV79" s="32"/>
      <c r="DW79" s="32"/>
      <c r="DX79" s="32"/>
      <c r="DY79" s="32"/>
      <c r="DZ79" s="32"/>
      <c r="EA79" s="32"/>
      <c r="EB79" s="32"/>
      <c r="EC79" s="32"/>
      <c r="ED79" s="32"/>
      <c r="EE79" s="6"/>
      <c r="EF79" s="6"/>
      <c r="ER79" s="5"/>
      <c r="ES79" s="5"/>
      <c r="ET79" s="5"/>
      <c r="EU79" s="5"/>
      <c r="EV79" s="5"/>
      <c r="EW79" s="5"/>
      <c r="EX79" s="5"/>
      <c r="EY79" s="5"/>
      <c r="EZ79" s="5"/>
      <c r="FA79" s="5"/>
      <c r="FB79" s="5"/>
      <c r="FC79" s="5"/>
      <c r="FD79" s="5"/>
      <c r="FE79" s="5"/>
      <c r="FF79" s="5"/>
      <c r="FG79" s="5"/>
      <c r="FH79" s="5"/>
      <c r="FI79" s="5"/>
      <c r="FJ79" s="5"/>
      <c r="FK79" s="5"/>
      <c r="FL79" s="5"/>
      <c r="FM79" s="5"/>
      <c r="FN79" s="5"/>
      <c r="FO79" s="5"/>
    </row>
    <row r="80" spans="1:171" s="55" customFormat="1" ht="30" x14ac:dyDescent="0.3">
      <c r="A80" s="78" t="s">
        <v>154</v>
      </c>
      <c r="B80" s="67" t="s">
        <v>155</v>
      </c>
      <c r="C80" s="44"/>
      <c r="D80" s="85">
        <v>0</v>
      </c>
      <c r="E80" s="85">
        <v>0</v>
      </c>
      <c r="F80" s="103">
        <v>0</v>
      </c>
      <c r="G80" s="103">
        <v>0</v>
      </c>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32"/>
      <c r="BA80" s="32"/>
      <c r="BB80" s="32"/>
      <c r="BC80" s="32"/>
      <c r="BD80" s="32"/>
      <c r="BE80" s="32"/>
      <c r="BF80" s="32"/>
      <c r="BG80" s="32"/>
      <c r="BH80" s="32"/>
      <c r="BI80" s="32"/>
      <c r="BJ80" s="32"/>
      <c r="BK80" s="32"/>
      <c r="BL80" s="32"/>
      <c r="BM80" s="32"/>
      <c r="BN80" s="32"/>
      <c r="BO80" s="32"/>
      <c r="BP80" s="32"/>
      <c r="BQ80" s="32"/>
      <c r="BR80" s="32"/>
      <c r="BS80" s="32"/>
      <c r="BT80" s="32"/>
      <c r="BU80" s="32"/>
      <c r="BV80" s="32"/>
      <c r="BW80" s="32"/>
      <c r="BX80" s="32"/>
      <c r="BY80" s="32"/>
      <c r="BZ80" s="32"/>
      <c r="CA80" s="32"/>
      <c r="CB80" s="32"/>
      <c r="CC80" s="32"/>
      <c r="CD80" s="32"/>
      <c r="CE80" s="32"/>
      <c r="CF80" s="32"/>
      <c r="CG80" s="32"/>
      <c r="CH80" s="32"/>
      <c r="CI80" s="32"/>
      <c r="CJ80" s="32"/>
      <c r="CK80" s="32"/>
      <c r="CL80" s="32"/>
      <c r="CM80" s="32"/>
      <c r="CN80" s="32"/>
      <c r="CO80" s="32"/>
      <c r="CP80" s="32"/>
      <c r="CQ80" s="32"/>
      <c r="CR80" s="32"/>
      <c r="CS80" s="32"/>
      <c r="CT80" s="32"/>
      <c r="CU80" s="32"/>
      <c r="CV80" s="32"/>
      <c r="CW80" s="32"/>
      <c r="CX80" s="32"/>
      <c r="CY80" s="32"/>
      <c r="CZ80" s="32"/>
      <c r="DA80" s="32"/>
      <c r="DB80" s="32"/>
      <c r="DC80" s="32"/>
      <c r="DD80" s="32"/>
      <c r="DE80" s="32"/>
      <c r="DF80" s="32"/>
      <c r="DG80" s="32"/>
      <c r="DH80" s="32"/>
      <c r="DI80" s="32"/>
      <c r="DJ80" s="32"/>
      <c r="DK80" s="32"/>
      <c r="DL80" s="32"/>
      <c r="DM80" s="32"/>
      <c r="DN80" s="32"/>
      <c r="DO80" s="32"/>
      <c r="DP80" s="32"/>
      <c r="DQ80" s="32"/>
      <c r="DR80" s="32"/>
      <c r="DS80" s="32"/>
      <c r="DT80" s="32"/>
      <c r="DU80" s="32"/>
      <c r="DV80" s="32"/>
      <c r="DW80" s="32"/>
      <c r="DX80" s="32"/>
      <c r="DY80" s="32"/>
      <c r="DZ80" s="32"/>
      <c r="EA80" s="32"/>
      <c r="EB80" s="32"/>
      <c r="EC80" s="32"/>
      <c r="ED80" s="32"/>
      <c r="EE80" s="6"/>
      <c r="EF80" s="6"/>
      <c r="ER80" s="5"/>
      <c r="ES80" s="5"/>
      <c r="ET80" s="5"/>
      <c r="EU80" s="5"/>
      <c r="EV80" s="5"/>
      <c r="EW80" s="5"/>
      <c r="EX80" s="5"/>
      <c r="EY80" s="5"/>
      <c r="EZ80" s="5"/>
      <c r="FA80" s="5"/>
      <c r="FB80" s="5"/>
      <c r="FC80" s="5"/>
      <c r="FD80" s="5"/>
      <c r="FE80" s="5"/>
      <c r="FF80" s="5"/>
      <c r="FG80" s="5"/>
      <c r="FH80" s="5"/>
      <c r="FI80" s="5"/>
      <c r="FJ80" s="5"/>
      <c r="FK80" s="5"/>
      <c r="FL80" s="5"/>
      <c r="FM80" s="5"/>
      <c r="FN80" s="5"/>
      <c r="FO80" s="5"/>
    </row>
    <row r="81" spans="1:136" ht="30" x14ac:dyDescent="0.3">
      <c r="A81" s="78" t="s">
        <v>156</v>
      </c>
      <c r="B81" s="34" t="s">
        <v>135</v>
      </c>
      <c r="C81" s="44"/>
      <c r="D81" s="85">
        <v>0</v>
      </c>
      <c r="E81" s="85">
        <v>0</v>
      </c>
      <c r="F81" s="103">
        <v>0</v>
      </c>
      <c r="G81" s="103">
        <v>0</v>
      </c>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c r="BA81" s="32"/>
      <c r="BB81" s="32"/>
      <c r="BC81" s="32"/>
      <c r="BD81" s="32"/>
      <c r="BE81" s="32"/>
      <c r="BF81" s="32"/>
      <c r="BG81" s="32"/>
      <c r="BH81" s="32"/>
      <c r="BI81" s="32"/>
      <c r="BJ81" s="32"/>
      <c r="BK81" s="32"/>
      <c r="BL81" s="32"/>
      <c r="BM81" s="32"/>
      <c r="BN81" s="32"/>
      <c r="BO81" s="32"/>
      <c r="BP81" s="32"/>
      <c r="BQ81" s="32"/>
      <c r="BR81" s="32"/>
      <c r="BS81" s="32"/>
      <c r="BT81" s="32"/>
      <c r="BU81" s="32"/>
      <c r="BV81" s="32"/>
      <c r="BW81" s="32"/>
      <c r="BX81" s="32"/>
      <c r="BY81" s="32"/>
      <c r="BZ81" s="32"/>
      <c r="CA81" s="32"/>
      <c r="CB81" s="32"/>
      <c r="CC81" s="32"/>
      <c r="CD81" s="32"/>
      <c r="CE81" s="32"/>
      <c r="CF81" s="32"/>
      <c r="CG81" s="32"/>
      <c r="CH81" s="32"/>
      <c r="CI81" s="32"/>
      <c r="CJ81" s="32"/>
      <c r="CK81" s="32"/>
      <c r="CL81" s="32"/>
      <c r="CM81" s="32"/>
      <c r="CN81" s="32"/>
      <c r="CO81" s="32"/>
      <c r="CP81" s="32"/>
      <c r="CQ81" s="32"/>
      <c r="CR81" s="32"/>
      <c r="CS81" s="32"/>
      <c r="CT81" s="32"/>
      <c r="CU81" s="32"/>
      <c r="CV81" s="32"/>
      <c r="CW81" s="32"/>
      <c r="CX81" s="32"/>
      <c r="CY81" s="32"/>
      <c r="CZ81" s="32"/>
      <c r="DA81" s="32"/>
      <c r="DB81" s="32"/>
      <c r="DC81" s="32"/>
      <c r="DD81" s="32"/>
      <c r="DE81" s="32"/>
      <c r="DF81" s="32"/>
      <c r="DG81" s="32"/>
      <c r="DH81" s="32"/>
      <c r="DI81" s="32"/>
      <c r="DJ81" s="32"/>
      <c r="DK81" s="32"/>
      <c r="DL81" s="32"/>
      <c r="DM81" s="32"/>
      <c r="DN81" s="32"/>
      <c r="DO81" s="32"/>
      <c r="DP81" s="32"/>
      <c r="DQ81" s="32"/>
      <c r="DR81" s="32"/>
      <c r="DS81" s="32"/>
      <c r="DT81" s="32"/>
      <c r="DU81" s="32"/>
      <c r="DV81" s="32"/>
      <c r="DW81" s="32"/>
      <c r="DX81" s="32"/>
      <c r="DY81" s="32"/>
      <c r="DZ81" s="32"/>
      <c r="EA81" s="32"/>
      <c r="EB81" s="32"/>
      <c r="EC81" s="32"/>
      <c r="ED81" s="32"/>
      <c r="EE81" s="6"/>
      <c r="EF81" s="6"/>
    </row>
    <row r="82" spans="1:136" ht="45" x14ac:dyDescent="0.3">
      <c r="A82" s="66" t="s">
        <v>157</v>
      </c>
      <c r="B82" s="67" t="s">
        <v>158</v>
      </c>
      <c r="C82" s="44"/>
      <c r="D82" s="85">
        <v>0</v>
      </c>
      <c r="E82" s="85">
        <v>0</v>
      </c>
      <c r="F82" s="103">
        <v>0</v>
      </c>
      <c r="G82" s="103">
        <v>0</v>
      </c>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c r="BE82" s="32"/>
      <c r="BF82" s="32"/>
      <c r="BG82" s="32"/>
      <c r="BH82" s="32"/>
      <c r="BI82" s="32"/>
      <c r="BJ82" s="32"/>
      <c r="BK82" s="32"/>
      <c r="BL82" s="32"/>
      <c r="BM82" s="32"/>
      <c r="BN82" s="32"/>
      <c r="BO82" s="32"/>
      <c r="BP82" s="32"/>
      <c r="BQ82" s="32"/>
      <c r="BR82" s="32"/>
      <c r="BS82" s="32"/>
      <c r="BT82" s="32"/>
      <c r="BU82" s="32"/>
      <c r="BV82" s="32"/>
      <c r="BW82" s="32"/>
      <c r="BX82" s="32"/>
      <c r="BY82" s="32"/>
      <c r="BZ82" s="32"/>
      <c r="CA82" s="32"/>
      <c r="CB82" s="32"/>
      <c r="CC82" s="32"/>
      <c r="CD82" s="32"/>
      <c r="CE82" s="32"/>
      <c r="CF82" s="32"/>
      <c r="CG82" s="32"/>
      <c r="CH82" s="32"/>
      <c r="CI82" s="32"/>
      <c r="CJ82" s="32"/>
      <c r="CK82" s="32"/>
      <c r="CL82" s="32"/>
      <c r="CM82" s="32"/>
      <c r="CN82" s="32"/>
      <c r="CO82" s="32"/>
      <c r="CP82" s="32"/>
      <c r="CQ82" s="32"/>
      <c r="CR82" s="32"/>
      <c r="CS82" s="32"/>
      <c r="CT82" s="32"/>
      <c r="CU82" s="32"/>
      <c r="CV82" s="32"/>
      <c r="CW82" s="32"/>
      <c r="CX82" s="32"/>
      <c r="CY82" s="32"/>
      <c r="CZ82" s="32"/>
      <c r="DA82" s="32"/>
      <c r="DB82" s="32"/>
      <c r="DC82" s="32"/>
      <c r="DD82" s="32"/>
      <c r="DE82" s="32"/>
      <c r="DF82" s="32"/>
      <c r="DG82" s="32"/>
      <c r="DH82" s="32"/>
      <c r="DI82" s="32"/>
      <c r="DJ82" s="32"/>
      <c r="DK82" s="32"/>
      <c r="DL82" s="32"/>
      <c r="DM82" s="32"/>
      <c r="DN82" s="32"/>
      <c r="DO82" s="32"/>
      <c r="DP82" s="32"/>
      <c r="DQ82" s="32"/>
      <c r="DR82" s="32"/>
      <c r="DS82" s="32"/>
      <c r="DT82" s="32"/>
      <c r="DU82" s="32"/>
      <c r="DV82" s="32"/>
      <c r="DW82" s="32"/>
      <c r="DX82" s="32"/>
      <c r="DY82" s="32"/>
      <c r="DZ82" s="32"/>
      <c r="EA82" s="32"/>
      <c r="EB82" s="32"/>
      <c r="EC82" s="32"/>
      <c r="ED82" s="32"/>
      <c r="EE82" s="6"/>
      <c r="EF82" s="6"/>
    </row>
    <row r="83" spans="1:136" ht="45" x14ac:dyDescent="0.3">
      <c r="A83" s="66" t="s">
        <v>159</v>
      </c>
      <c r="B83" s="67" t="s">
        <v>160</v>
      </c>
      <c r="C83" s="44"/>
      <c r="D83" s="85">
        <v>1080</v>
      </c>
      <c r="E83" s="85">
        <v>1080</v>
      </c>
      <c r="F83" s="103">
        <v>0</v>
      </c>
      <c r="G83" s="103">
        <v>0</v>
      </c>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c r="BG83" s="32"/>
      <c r="BH83" s="32"/>
      <c r="BI83" s="32"/>
      <c r="BJ83" s="32"/>
      <c r="BK83" s="32"/>
      <c r="BL83" s="32"/>
      <c r="BM83" s="32"/>
      <c r="BN83" s="32"/>
      <c r="BO83" s="32"/>
      <c r="BP83" s="32"/>
      <c r="BQ83" s="32"/>
      <c r="BR83" s="32"/>
      <c r="BS83" s="32"/>
      <c r="BT83" s="32"/>
      <c r="BU83" s="32"/>
      <c r="BV83" s="32"/>
      <c r="BW83" s="32"/>
      <c r="BX83" s="32"/>
      <c r="BY83" s="32"/>
      <c r="BZ83" s="32"/>
      <c r="CA83" s="32"/>
      <c r="CB83" s="32"/>
      <c r="CC83" s="32"/>
      <c r="CD83" s="32"/>
      <c r="CE83" s="32"/>
      <c r="CF83" s="32"/>
      <c r="CG83" s="32"/>
      <c r="CH83" s="32"/>
      <c r="CI83" s="32"/>
      <c r="CJ83" s="32"/>
      <c r="CK83" s="32"/>
      <c r="CL83" s="32"/>
      <c r="CM83" s="32"/>
      <c r="CN83" s="32"/>
      <c r="CO83" s="32"/>
      <c r="CP83" s="32"/>
      <c r="CQ83" s="32"/>
      <c r="CR83" s="32"/>
      <c r="CS83" s="32"/>
      <c r="CT83" s="32"/>
      <c r="CU83" s="32"/>
      <c r="CV83" s="32"/>
      <c r="CW83" s="32"/>
      <c r="CX83" s="32"/>
      <c r="CY83" s="32"/>
      <c r="CZ83" s="32"/>
      <c r="DA83" s="32"/>
      <c r="DB83" s="32"/>
      <c r="DC83" s="32"/>
      <c r="DD83" s="32"/>
      <c r="DE83" s="32"/>
      <c r="DF83" s="32"/>
      <c r="DG83" s="32"/>
      <c r="DH83" s="32"/>
      <c r="DI83" s="32"/>
      <c r="DJ83" s="32"/>
      <c r="DK83" s="32"/>
      <c r="DL83" s="32"/>
      <c r="DM83" s="32"/>
      <c r="DN83" s="32"/>
      <c r="DO83" s="32"/>
      <c r="DP83" s="32"/>
      <c r="DQ83" s="32"/>
      <c r="DR83" s="32"/>
      <c r="DS83" s="32"/>
      <c r="DT83" s="32"/>
      <c r="DU83" s="32"/>
      <c r="DV83" s="32"/>
      <c r="DW83" s="32"/>
      <c r="DX83" s="32"/>
      <c r="DY83" s="32"/>
      <c r="DZ83" s="32"/>
      <c r="EA83" s="32"/>
      <c r="EB83" s="32"/>
      <c r="EC83" s="32"/>
      <c r="ED83" s="32"/>
      <c r="EE83" s="6"/>
      <c r="EF83" s="6"/>
    </row>
    <row r="84" spans="1:136" ht="30" x14ac:dyDescent="0.3">
      <c r="A84" s="66" t="s">
        <v>161</v>
      </c>
      <c r="B84" s="67" t="s">
        <v>139</v>
      </c>
      <c r="C84" s="44"/>
      <c r="D84" s="85">
        <v>0</v>
      </c>
      <c r="E84" s="85">
        <v>0</v>
      </c>
      <c r="F84" s="103">
        <v>0</v>
      </c>
      <c r="G84" s="103">
        <v>0</v>
      </c>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6"/>
      <c r="EF84" s="6"/>
    </row>
    <row r="85" spans="1:136" ht="30" x14ac:dyDescent="0.3">
      <c r="A85" s="70" t="s">
        <v>162</v>
      </c>
      <c r="B85" s="79" t="s">
        <v>163</v>
      </c>
      <c r="C85" s="44"/>
      <c r="D85" s="85">
        <v>0</v>
      </c>
      <c r="E85" s="85">
        <v>0</v>
      </c>
      <c r="F85" s="103">
        <v>0</v>
      </c>
      <c r="G85" s="103">
        <v>0</v>
      </c>
      <c r="Q85" s="6"/>
      <c r="AQ85" s="6"/>
      <c r="AR85" s="6"/>
      <c r="AS85" s="6"/>
      <c r="BK85" s="6"/>
    </row>
    <row r="86" spans="1:136" ht="75" x14ac:dyDescent="0.3">
      <c r="A86" s="80" t="s">
        <v>164</v>
      </c>
      <c r="B86" s="81" t="s">
        <v>165</v>
      </c>
      <c r="C86" s="44"/>
      <c r="D86" s="85">
        <v>0</v>
      </c>
      <c r="E86" s="85">
        <v>0</v>
      </c>
      <c r="F86" s="103">
        <v>79</v>
      </c>
      <c r="G86" s="103">
        <v>85</v>
      </c>
      <c r="AQ86" s="6"/>
      <c r="AR86" s="6"/>
      <c r="AS86" s="6"/>
      <c r="BK86" s="6"/>
    </row>
    <row r="87" spans="1:136" ht="45" x14ac:dyDescent="0.3">
      <c r="A87" s="80" t="s">
        <v>166</v>
      </c>
      <c r="B87" s="82" t="s">
        <v>167</v>
      </c>
      <c r="C87" s="44"/>
      <c r="D87" s="85">
        <v>0</v>
      </c>
      <c r="E87" s="85">
        <v>0</v>
      </c>
      <c r="F87" s="103">
        <v>0</v>
      </c>
      <c r="G87" s="103">
        <v>0</v>
      </c>
      <c r="AQ87" s="6"/>
      <c r="AR87" s="6"/>
      <c r="AS87" s="6"/>
      <c r="BK87" s="6"/>
    </row>
    <row r="88" spans="1:136" ht="45" x14ac:dyDescent="0.3">
      <c r="A88" s="80" t="s">
        <v>168</v>
      </c>
      <c r="B88" s="83" t="s">
        <v>169</v>
      </c>
      <c r="C88" s="85">
        <f>C89</f>
        <v>0</v>
      </c>
      <c r="D88" s="85">
        <f t="shared" ref="D88:G89" si="19">D89</f>
        <v>0</v>
      </c>
      <c r="E88" s="85">
        <f t="shared" si="19"/>
        <v>0</v>
      </c>
      <c r="F88" s="102">
        <f t="shared" si="19"/>
        <v>0</v>
      </c>
      <c r="G88" s="102">
        <f t="shared" si="19"/>
        <v>0</v>
      </c>
      <c r="AQ88" s="6"/>
      <c r="AR88" s="6"/>
      <c r="AS88" s="6"/>
      <c r="BK88" s="6"/>
    </row>
    <row r="89" spans="1:136" x14ac:dyDescent="0.3">
      <c r="A89" s="80" t="s">
        <v>170</v>
      </c>
      <c r="B89" s="82" t="s">
        <v>171</v>
      </c>
      <c r="C89" s="85">
        <f>C90</f>
        <v>0</v>
      </c>
      <c r="D89" s="85">
        <f t="shared" si="19"/>
        <v>0</v>
      </c>
      <c r="E89" s="85">
        <f t="shared" si="19"/>
        <v>0</v>
      </c>
      <c r="F89" s="102">
        <f t="shared" si="19"/>
        <v>0</v>
      </c>
      <c r="G89" s="102">
        <f t="shared" si="19"/>
        <v>0</v>
      </c>
      <c r="AQ89" s="6"/>
      <c r="AR89" s="6"/>
      <c r="AS89" s="6"/>
      <c r="BK89" s="6"/>
    </row>
    <row r="90" spans="1:136" x14ac:dyDescent="0.3">
      <c r="A90" s="80" t="s">
        <v>172</v>
      </c>
      <c r="B90" s="82" t="s">
        <v>173</v>
      </c>
      <c r="C90" s="85"/>
      <c r="D90" s="85">
        <v>0</v>
      </c>
      <c r="E90" s="85">
        <v>0</v>
      </c>
      <c r="F90" s="103">
        <v>0</v>
      </c>
      <c r="G90" s="103">
        <v>0</v>
      </c>
      <c r="AQ90" s="6"/>
      <c r="AR90" s="6"/>
      <c r="AS90" s="6"/>
      <c r="BK90" s="6"/>
    </row>
    <row r="91" spans="1:136" ht="45" x14ac:dyDescent="0.3">
      <c r="A91" s="80" t="s">
        <v>471</v>
      </c>
      <c r="B91" s="83" t="s">
        <v>169</v>
      </c>
      <c r="C91" s="85">
        <f>C92+C95</f>
        <v>0</v>
      </c>
      <c r="D91" s="85">
        <f t="shared" ref="D91:G91" si="20">D92+D95</f>
        <v>0</v>
      </c>
      <c r="E91" s="85">
        <f t="shared" si="20"/>
        <v>0</v>
      </c>
      <c r="F91" s="102">
        <f t="shared" si="20"/>
        <v>0</v>
      </c>
      <c r="G91" s="102">
        <f t="shared" si="20"/>
        <v>0</v>
      </c>
      <c r="BK91" s="6"/>
    </row>
    <row r="92" spans="1:136" x14ac:dyDescent="0.3">
      <c r="A92" s="80" t="s">
        <v>472</v>
      </c>
      <c r="B92" s="82" t="s">
        <v>171</v>
      </c>
      <c r="C92" s="85">
        <f>C93+C94</f>
        <v>0</v>
      </c>
      <c r="D92" s="85">
        <f t="shared" ref="D92:G92" si="21">D93</f>
        <v>0</v>
      </c>
      <c r="E92" s="85">
        <f t="shared" si="21"/>
        <v>0</v>
      </c>
      <c r="F92" s="102">
        <f t="shared" si="21"/>
        <v>0</v>
      </c>
      <c r="G92" s="102">
        <f t="shared" si="21"/>
        <v>0</v>
      </c>
      <c r="BK92" s="6"/>
    </row>
    <row r="93" spans="1:136" x14ac:dyDescent="0.3">
      <c r="A93" s="80" t="s">
        <v>473</v>
      </c>
      <c r="B93" s="82" t="s">
        <v>466</v>
      </c>
      <c r="C93" s="85"/>
      <c r="D93" s="85">
        <v>0</v>
      </c>
      <c r="E93" s="85">
        <v>0</v>
      </c>
      <c r="F93" s="103">
        <v>0</v>
      </c>
      <c r="G93" s="103">
        <v>0</v>
      </c>
      <c r="BK93" s="6"/>
    </row>
    <row r="94" spans="1:136" x14ac:dyDescent="0.3">
      <c r="A94" s="80" t="s">
        <v>497</v>
      </c>
      <c r="B94" s="82" t="s">
        <v>496</v>
      </c>
      <c r="C94" s="85"/>
      <c r="D94" s="85">
        <v>0</v>
      </c>
      <c r="E94" s="85">
        <v>0</v>
      </c>
      <c r="F94" s="103">
        <v>0</v>
      </c>
      <c r="G94" s="103">
        <v>0</v>
      </c>
      <c r="BK94" s="6"/>
    </row>
    <row r="95" spans="1:136" ht="30" x14ac:dyDescent="0.3">
      <c r="A95" s="80" t="s">
        <v>500</v>
      </c>
      <c r="B95" s="83" t="s">
        <v>499</v>
      </c>
      <c r="C95" s="85">
        <f>C96+C97</f>
        <v>0</v>
      </c>
      <c r="D95" s="85">
        <f t="shared" ref="D95:G95" si="22">D96+D97</f>
        <v>0</v>
      </c>
      <c r="E95" s="85">
        <f t="shared" si="22"/>
        <v>0</v>
      </c>
      <c r="F95" s="102">
        <f t="shared" si="22"/>
        <v>0</v>
      </c>
      <c r="G95" s="102">
        <f t="shared" si="22"/>
        <v>0</v>
      </c>
      <c r="BK95" s="6"/>
    </row>
    <row r="96" spans="1:136" x14ac:dyDescent="0.3">
      <c r="A96" s="80" t="s">
        <v>501</v>
      </c>
      <c r="B96" s="82" t="s">
        <v>466</v>
      </c>
      <c r="C96" s="85"/>
      <c r="D96" s="85">
        <v>0</v>
      </c>
      <c r="E96" s="85">
        <v>0</v>
      </c>
      <c r="F96" s="103">
        <v>0</v>
      </c>
      <c r="G96" s="103">
        <v>0</v>
      </c>
      <c r="BK96" s="6"/>
    </row>
    <row r="97" spans="1:171" x14ac:dyDescent="0.3">
      <c r="A97" s="80" t="s">
        <v>502</v>
      </c>
      <c r="B97" s="82" t="s">
        <v>496</v>
      </c>
      <c r="C97" s="85"/>
      <c r="D97" s="85">
        <v>0</v>
      </c>
      <c r="E97" s="85">
        <v>0</v>
      </c>
      <c r="F97" s="103">
        <v>0</v>
      </c>
      <c r="G97" s="103">
        <v>0</v>
      </c>
      <c r="BK97" s="6"/>
    </row>
    <row r="98" spans="1:171" ht="30" x14ac:dyDescent="0.3">
      <c r="A98" s="83" t="s">
        <v>474</v>
      </c>
      <c r="B98" s="83" t="s">
        <v>174</v>
      </c>
      <c r="C98" s="85">
        <f>C99+C101</f>
        <v>0</v>
      </c>
      <c r="D98" s="85">
        <f t="shared" ref="D98:G98" si="23">D99+D101</f>
        <v>0</v>
      </c>
      <c r="E98" s="85">
        <f t="shared" si="23"/>
        <v>0</v>
      </c>
      <c r="F98" s="102">
        <f t="shared" si="23"/>
        <v>0</v>
      </c>
      <c r="G98" s="102">
        <f t="shared" si="23"/>
        <v>0</v>
      </c>
      <c r="BK98" s="6"/>
    </row>
    <row r="99" spans="1:171" ht="45" x14ac:dyDescent="0.3">
      <c r="A99" s="83" t="s">
        <v>175</v>
      </c>
      <c r="B99" s="83" t="s">
        <v>169</v>
      </c>
      <c r="C99" s="85">
        <f>C100</f>
        <v>0</v>
      </c>
      <c r="D99" s="85">
        <f t="shared" ref="D99:G99" si="24">D100</f>
        <v>0</v>
      </c>
      <c r="E99" s="85">
        <f t="shared" si="24"/>
        <v>0</v>
      </c>
      <c r="F99" s="102">
        <f t="shared" si="24"/>
        <v>0</v>
      </c>
      <c r="G99" s="102">
        <f t="shared" si="24"/>
        <v>0</v>
      </c>
      <c r="BK99" s="6"/>
    </row>
    <row r="100" spans="1:171" s="55" customFormat="1" ht="30" x14ac:dyDescent="0.3">
      <c r="A100" s="82" t="s">
        <v>176</v>
      </c>
      <c r="B100" s="82" t="s">
        <v>177</v>
      </c>
      <c r="C100" s="85"/>
      <c r="D100" s="85">
        <v>0</v>
      </c>
      <c r="E100" s="85">
        <v>0</v>
      </c>
      <c r="F100" s="102">
        <v>0</v>
      </c>
      <c r="G100" s="102">
        <v>0</v>
      </c>
      <c r="BK100" s="6"/>
      <c r="ER100" s="5"/>
      <c r="ES100" s="5"/>
      <c r="ET100" s="5"/>
      <c r="EU100" s="5"/>
      <c r="EV100" s="5"/>
      <c r="EW100" s="5"/>
      <c r="EX100" s="5"/>
      <c r="EY100" s="5"/>
      <c r="EZ100" s="5"/>
      <c r="FA100" s="5"/>
      <c r="FB100" s="5"/>
      <c r="FC100" s="5"/>
      <c r="FD100" s="5"/>
      <c r="FE100" s="5"/>
      <c r="FF100" s="5"/>
      <c r="FG100" s="5"/>
      <c r="FH100" s="5"/>
      <c r="FI100" s="5"/>
      <c r="FJ100" s="5"/>
      <c r="FK100" s="5"/>
      <c r="FL100" s="5"/>
      <c r="FM100" s="5"/>
      <c r="FN100" s="5"/>
      <c r="FO100" s="5"/>
    </row>
    <row r="101" spans="1:171" s="55" customFormat="1" x14ac:dyDescent="0.3">
      <c r="A101" s="82"/>
      <c r="B101" s="82" t="s">
        <v>467</v>
      </c>
      <c r="C101" s="85">
        <f>C102</f>
        <v>0</v>
      </c>
      <c r="D101" s="85">
        <f t="shared" ref="D101:G103" si="25">D102</f>
        <v>0</v>
      </c>
      <c r="E101" s="85">
        <f t="shared" si="25"/>
        <v>0</v>
      </c>
      <c r="F101" s="102">
        <f t="shared" si="25"/>
        <v>0</v>
      </c>
      <c r="G101" s="102">
        <f t="shared" si="25"/>
        <v>0</v>
      </c>
      <c r="BK101" s="6"/>
      <c r="ER101" s="5"/>
      <c r="ES101" s="5"/>
      <c r="ET101" s="5"/>
      <c r="EU101" s="5"/>
      <c r="EV101" s="5"/>
      <c r="EW101" s="5"/>
      <c r="EX101" s="5"/>
      <c r="EY101" s="5"/>
      <c r="EZ101" s="5"/>
      <c r="FA101" s="5"/>
      <c r="FB101" s="5"/>
      <c r="FC101" s="5"/>
      <c r="FD101" s="5"/>
      <c r="FE101" s="5"/>
      <c r="FF101" s="5"/>
      <c r="FG101" s="5"/>
      <c r="FH101" s="5"/>
      <c r="FI101" s="5"/>
      <c r="FJ101" s="5"/>
      <c r="FK101" s="5"/>
      <c r="FL101" s="5"/>
      <c r="FM101" s="5"/>
      <c r="FN101" s="5"/>
      <c r="FO101" s="5"/>
    </row>
    <row r="102" spans="1:171" s="55" customFormat="1" x14ac:dyDescent="0.3">
      <c r="A102" s="82" t="s">
        <v>475</v>
      </c>
      <c r="B102" s="82" t="s">
        <v>468</v>
      </c>
      <c r="C102" s="85">
        <f>C103</f>
        <v>0</v>
      </c>
      <c r="D102" s="85">
        <f t="shared" si="25"/>
        <v>0</v>
      </c>
      <c r="E102" s="85">
        <f t="shared" si="25"/>
        <v>0</v>
      </c>
      <c r="F102" s="102">
        <f t="shared" si="25"/>
        <v>0</v>
      </c>
      <c r="G102" s="102">
        <f t="shared" si="25"/>
        <v>0</v>
      </c>
      <c r="BK102" s="6"/>
      <c r="ER102" s="5"/>
      <c r="ES102" s="5"/>
      <c r="ET102" s="5"/>
      <c r="EU102" s="5"/>
      <c r="EV102" s="5"/>
      <c r="EW102" s="5"/>
      <c r="EX102" s="5"/>
      <c r="EY102" s="5"/>
      <c r="EZ102" s="5"/>
      <c r="FA102" s="5"/>
      <c r="FB102" s="5"/>
      <c r="FC102" s="5"/>
      <c r="FD102" s="5"/>
      <c r="FE102" s="5"/>
      <c r="FF102" s="5"/>
      <c r="FG102" s="5"/>
      <c r="FH102" s="5"/>
      <c r="FI102" s="5"/>
      <c r="FJ102" s="5"/>
      <c r="FK102" s="5"/>
      <c r="FL102" s="5"/>
      <c r="FM102" s="5"/>
      <c r="FN102" s="5"/>
      <c r="FO102" s="5"/>
    </row>
    <row r="103" spans="1:171" s="55" customFormat="1" ht="30" x14ac:dyDescent="0.3">
      <c r="A103" s="82" t="s">
        <v>476</v>
      </c>
      <c r="B103" s="82" t="s">
        <v>469</v>
      </c>
      <c r="C103" s="85">
        <f>C104</f>
        <v>0</v>
      </c>
      <c r="D103" s="85">
        <f t="shared" si="25"/>
        <v>0</v>
      </c>
      <c r="E103" s="85">
        <f t="shared" si="25"/>
        <v>0</v>
      </c>
      <c r="F103" s="102">
        <f t="shared" si="25"/>
        <v>0</v>
      </c>
      <c r="G103" s="102">
        <f t="shared" si="25"/>
        <v>0</v>
      </c>
      <c r="BK103" s="6"/>
      <c r="ER103" s="5"/>
      <c r="ES103" s="5"/>
      <c r="ET103" s="5"/>
      <c r="EU103" s="5"/>
      <c r="EV103" s="5"/>
      <c r="EW103" s="5"/>
      <c r="EX103" s="5"/>
      <c r="EY103" s="5"/>
      <c r="EZ103" s="5"/>
      <c r="FA103" s="5"/>
      <c r="FB103" s="5"/>
      <c r="FC103" s="5"/>
      <c r="FD103" s="5"/>
      <c r="FE103" s="5"/>
      <c r="FF103" s="5"/>
      <c r="FG103" s="5"/>
      <c r="FH103" s="5"/>
      <c r="FI103" s="5"/>
      <c r="FJ103" s="5"/>
      <c r="FK103" s="5"/>
      <c r="FL103" s="5"/>
      <c r="FM103" s="5"/>
      <c r="FN103" s="5"/>
      <c r="FO103" s="5"/>
    </row>
    <row r="104" spans="1:171" s="55" customFormat="1" x14ac:dyDescent="0.3">
      <c r="A104" s="82" t="s">
        <v>477</v>
      </c>
      <c r="B104" s="82" t="s">
        <v>470</v>
      </c>
      <c r="C104" s="44"/>
      <c r="D104" s="85">
        <v>0</v>
      </c>
      <c r="E104" s="85">
        <v>0</v>
      </c>
      <c r="F104" s="103">
        <v>0</v>
      </c>
      <c r="G104" s="103">
        <v>0</v>
      </c>
      <c r="BK104" s="6"/>
      <c r="ER104" s="5"/>
      <c r="ES104" s="5"/>
      <c r="ET104" s="5"/>
      <c r="EU104" s="5"/>
      <c r="EV104" s="5"/>
      <c r="EW104" s="5"/>
      <c r="EX104" s="5"/>
      <c r="EY104" s="5"/>
      <c r="EZ104" s="5"/>
      <c r="FA104" s="5"/>
      <c r="FB104" s="5"/>
      <c r="FC104" s="5"/>
      <c r="FD104" s="5"/>
      <c r="FE104" s="5"/>
      <c r="FF104" s="5"/>
      <c r="FG104" s="5"/>
      <c r="FH104" s="5"/>
      <c r="FI104" s="5"/>
      <c r="FJ104" s="5"/>
      <c r="FK104" s="5"/>
      <c r="FL104" s="5"/>
      <c r="FM104" s="5"/>
      <c r="FN104" s="5"/>
      <c r="FO104" s="5"/>
    </row>
    <row r="105" spans="1:171" s="55" customFormat="1" x14ac:dyDescent="0.3">
      <c r="A105" s="83" t="s">
        <v>178</v>
      </c>
      <c r="B105" s="83" t="s">
        <v>179</v>
      </c>
      <c r="C105" s="85">
        <f>C106</f>
        <v>0</v>
      </c>
      <c r="D105" s="85">
        <f t="shared" ref="D105:G105" si="26">D106</f>
        <v>0</v>
      </c>
      <c r="E105" s="85">
        <f t="shared" si="26"/>
        <v>0</v>
      </c>
      <c r="F105" s="102">
        <f t="shared" si="26"/>
        <v>-2121469</v>
      </c>
      <c r="G105" s="102">
        <f t="shared" si="26"/>
        <v>-1209992</v>
      </c>
      <c r="BK105" s="6"/>
      <c r="ER105" s="5"/>
      <c r="ES105" s="5"/>
      <c r="ET105" s="5"/>
      <c r="EU105" s="5"/>
      <c r="EV105" s="5"/>
      <c r="EW105" s="5"/>
      <c r="EX105" s="5"/>
      <c r="EY105" s="5"/>
      <c r="EZ105" s="5"/>
      <c r="FA105" s="5"/>
      <c r="FB105" s="5"/>
      <c r="FC105" s="5"/>
      <c r="FD105" s="5"/>
      <c r="FE105" s="5"/>
      <c r="FF105" s="5"/>
      <c r="FG105" s="5"/>
      <c r="FH105" s="5"/>
      <c r="FI105" s="5"/>
      <c r="FJ105" s="5"/>
      <c r="FK105" s="5"/>
      <c r="FL105" s="5"/>
      <c r="FM105" s="5"/>
      <c r="FN105" s="5"/>
      <c r="FO105" s="5"/>
    </row>
    <row r="106" spans="1:171" s="55" customFormat="1" ht="30" x14ac:dyDescent="0.3">
      <c r="A106" s="82" t="s">
        <v>180</v>
      </c>
      <c r="B106" s="82" t="s">
        <v>181</v>
      </c>
      <c r="C106" s="44"/>
      <c r="D106" s="85">
        <v>0</v>
      </c>
      <c r="E106" s="85">
        <v>0</v>
      </c>
      <c r="F106" s="103">
        <v>-2121469</v>
      </c>
      <c r="G106" s="103">
        <v>-1209992</v>
      </c>
      <c r="BK106" s="6"/>
      <c r="ER106" s="5"/>
      <c r="ES106" s="5"/>
      <c r="ET106" s="5"/>
      <c r="EU106" s="5"/>
      <c r="EV106" s="5"/>
      <c r="EW106" s="5"/>
      <c r="EX106" s="5"/>
      <c r="EY106" s="5"/>
      <c r="EZ106" s="5"/>
      <c r="FA106" s="5"/>
      <c r="FB106" s="5"/>
      <c r="FC106" s="5"/>
      <c r="FD106" s="5"/>
      <c r="FE106" s="5"/>
      <c r="FF106" s="5"/>
      <c r="FG106" s="5"/>
      <c r="FH106" s="5"/>
      <c r="FI106" s="5"/>
      <c r="FJ106" s="5"/>
      <c r="FK106" s="5"/>
      <c r="FL106" s="5"/>
      <c r="FM106" s="5"/>
      <c r="FN106" s="5"/>
      <c r="FO106" s="5"/>
    </row>
    <row r="107" spans="1:171" s="55" customFormat="1" x14ac:dyDescent="0.3">
      <c r="A107" s="52"/>
      <c r="B107" s="5"/>
      <c r="C107" s="5"/>
      <c r="D107" s="45"/>
      <c r="E107" s="45"/>
      <c r="F107" s="97"/>
      <c r="G107" s="97"/>
      <c r="BK107" s="6"/>
      <c r="ER107" s="5"/>
      <c r="ES107" s="5"/>
      <c r="ET107" s="5"/>
      <c r="EU107" s="5"/>
      <c r="EV107" s="5"/>
      <c r="EW107" s="5"/>
      <c r="EX107" s="5"/>
      <c r="EY107" s="5"/>
      <c r="EZ107" s="5"/>
      <c r="FA107" s="5"/>
      <c r="FB107" s="5"/>
      <c r="FC107" s="5"/>
      <c r="FD107" s="5"/>
      <c r="FE107" s="5"/>
      <c r="FF107" s="5"/>
      <c r="FG107" s="5"/>
      <c r="FH107" s="5"/>
      <c r="FI107" s="5"/>
      <c r="FJ107" s="5"/>
      <c r="FK107" s="5"/>
      <c r="FL107" s="5"/>
      <c r="FM107" s="5"/>
      <c r="FN107" s="5"/>
      <c r="FO107" s="5"/>
    </row>
    <row r="108" spans="1:171" s="55" customFormat="1" x14ac:dyDescent="0.3">
      <c r="A108" s="52"/>
      <c r="B108" s="5"/>
      <c r="C108" s="5"/>
      <c r="D108" s="45"/>
      <c r="E108" s="45"/>
      <c r="F108" s="97"/>
      <c r="G108" s="97"/>
      <c r="BK108" s="6"/>
      <c r="ER108" s="5"/>
      <c r="ES108" s="5"/>
      <c r="ET108" s="5"/>
      <c r="EU108" s="5"/>
      <c r="EV108" s="5"/>
      <c r="EW108" s="5"/>
      <c r="EX108" s="5"/>
      <c r="EY108" s="5"/>
      <c r="EZ108" s="5"/>
      <c r="FA108" s="5"/>
      <c r="FB108" s="5"/>
      <c r="FC108" s="5"/>
      <c r="FD108" s="5"/>
      <c r="FE108" s="5"/>
      <c r="FF108" s="5"/>
      <c r="FG108" s="5"/>
      <c r="FH108" s="5"/>
      <c r="FI108" s="5"/>
      <c r="FJ108" s="5"/>
      <c r="FK108" s="5"/>
      <c r="FL108" s="5"/>
      <c r="FM108" s="5"/>
      <c r="FN108" s="5"/>
      <c r="FO108" s="5"/>
    </row>
    <row r="109" spans="1:171" s="55" customFormat="1" x14ac:dyDescent="0.3">
      <c r="A109" s="52"/>
      <c r="B109" s="18" t="s">
        <v>518</v>
      </c>
      <c r="C109" s="5"/>
      <c r="D109" s="45"/>
      <c r="E109" s="121" t="s">
        <v>519</v>
      </c>
      <c r="F109" s="97"/>
      <c r="G109" s="97"/>
      <c r="BK109" s="6"/>
      <c r="ER109" s="5"/>
      <c r="ES109" s="5"/>
      <c r="ET109" s="5"/>
      <c r="EU109" s="5"/>
      <c r="EV109" s="5"/>
      <c r="EW109" s="5"/>
      <c r="EX109" s="5"/>
      <c r="EY109" s="5"/>
      <c r="EZ109" s="5"/>
      <c r="FA109" s="5"/>
      <c r="FB109" s="5"/>
      <c r="FC109" s="5"/>
      <c r="FD109" s="5"/>
      <c r="FE109" s="5"/>
      <c r="FF109" s="5"/>
      <c r="FG109" s="5"/>
      <c r="FH109" s="5"/>
      <c r="FI109" s="5"/>
      <c r="FJ109" s="5"/>
      <c r="FK109" s="5"/>
      <c r="FL109" s="5"/>
      <c r="FM109" s="5"/>
      <c r="FN109" s="5"/>
      <c r="FO109" s="5"/>
    </row>
    <row r="110" spans="1:171" x14ac:dyDescent="0.3">
      <c r="B110" s="18"/>
      <c r="E110" s="121"/>
    </row>
  </sheetData>
  <protectedRanges>
    <protectedRange sqref="C85:C86 C69:C81 C61 F86:G87 C29:C50 C54:C55 C17:C26 F61:G61 F24:G26 F54:G54 F90:G90 D23:G23 D55:G55 C57:G57 C64:G65 D79:G79 F17:G22 F69:G78 F80:G82 F93:G94 F96:G97 F29:G50" name="Zonă1" securityDescriptor="O:WDG:WDD:(A;;CC;;;AN)(A;;CC;;;AU)(A;;CC;;;WD)"/>
  </protectedRanges>
  <mergeCells count="26">
    <mergeCell ref="DU4:DY4"/>
    <mergeCell ref="DZ4:ED4"/>
    <mergeCell ref="CQ4:CU4"/>
    <mergeCell ref="CV4:CZ4"/>
    <mergeCell ref="DA4:DE4"/>
    <mergeCell ref="DF4:DJ4"/>
    <mergeCell ref="DK4:DO4"/>
    <mergeCell ref="DP4:DT4"/>
    <mergeCell ref="CL4:CP4"/>
    <mergeCell ref="AI4:AM4"/>
    <mergeCell ref="AN4:AR4"/>
    <mergeCell ref="AS4:AW4"/>
    <mergeCell ref="AX4:BB4"/>
    <mergeCell ref="BC4:BG4"/>
    <mergeCell ref="BH4:BL4"/>
    <mergeCell ref="BM4:BQ4"/>
    <mergeCell ref="BR4:BV4"/>
    <mergeCell ref="BW4:CA4"/>
    <mergeCell ref="CB4:CF4"/>
    <mergeCell ref="CG4:CK4"/>
    <mergeCell ref="AD4:AH4"/>
    <mergeCell ref="H4:I4"/>
    <mergeCell ref="J4:N4"/>
    <mergeCell ref="O4:S4"/>
    <mergeCell ref="T4:X4"/>
    <mergeCell ref="Y4:AC4"/>
  </mergeCells>
  <pageMargins left="0" right="0" top="1" bottom="1" header="0.5" footer="0.5"/>
  <pageSetup scale="7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CC"/>
  </sheetPr>
  <dimension ref="A1:H289"/>
  <sheetViews>
    <sheetView zoomScale="90" zoomScaleNormal="90" workbookViewId="0">
      <pane xSplit="3" ySplit="6" topLeftCell="D268" activePane="bottomRight" state="frozen"/>
      <selection activeCell="G7" sqref="G7:H209"/>
      <selection pane="topRight" activeCell="G7" sqref="G7:H209"/>
      <selection pane="bottomLeft" activeCell="G7" sqref="G7:H209"/>
      <selection pane="bottomRight" activeCell="D289" sqref="D289"/>
    </sheetView>
  </sheetViews>
  <sheetFormatPr defaultRowHeight="15" x14ac:dyDescent="0.3"/>
  <cols>
    <col min="1" max="1" width="14.28515625" style="1" customWidth="1"/>
    <col min="2" max="2" width="71.28515625" style="4" customWidth="1"/>
    <col min="3" max="3" width="7.85546875" style="4" customWidth="1"/>
    <col min="4" max="4" width="16.5703125" style="4" customWidth="1"/>
    <col min="5" max="5" width="15.140625" style="4" customWidth="1"/>
    <col min="6" max="6" width="15.7109375" style="4" bestFit="1" customWidth="1"/>
    <col min="7" max="7" width="15.42578125" style="104" bestFit="1" customWidth="1"/>
    <col min="8" max="8" width="14.5703125" style="104" bestFit="1" customWidth="1"/>
    <col min="9" max="16384" width="9.140625" style="5"/>
  </cols>
  <sheetData>
    <row r="1" spans="1:8" ht="17.25" x14ac:dyDescent="0.3">
      <c r="B1" s="2" t="s">
        <v>509</v>
      </c>
      <c r="C1" s="3"/>
    </row>
    <row r="2" spans="1:8" x14ac:dyDescent="0.3">
      <c r="B2" s="3"/>
      <c r="C2" s="3"/>
    </row>
    <row r="3" spans="1:8" x14ac:dyDescent="0.3">
      <c r="B3" s="3"/>
      <c r="C3" s="3"/>
      <c r="D3" s="6"/>
    </row>
    <row r="4" spans="1:8" x14ac:dyDescent="0.3">
      <c r="D4" s="7"/>
      <c r="E4" s="7"/>
      <c r="F4" s="8"/>
      <c r="G4" s="105"/>
      <c r="H4" s="106" t="s">
        <v>465</v>
      </c>
    </row>
    <row r="5" spans="1:8" s="12" customFormat="1" ht="75" x14ac:dyDescent="0.2">
      <c r="A5" s="9" t="s">
        <v>1</v>
      </c>
      <c r="B5" s="10" t="s">
        <v>2</v>
      </c>
      <c r="C5" s="10" t="s">
        <v>3</v>
      </c>
      <c r="D5" s="10" t="s">
        <v>182</v>
      </c>
      <c r="E5" s="11" t="s">
        <v>183</v>
      </c>
      <c r="F5" s="11" t="s">
        <v>184</v>
      </c>
      <c r="G5" s="100" t="s">
        <v>185</v>
      </c>
      <c r="H5" s="100" t="s">
        <v>186</v>
      </c>
    </row>
    <row r="6" spans="1:8" x14ac:dyDescent="0.3">
      <c r="A6" s="13"/>
      <c r="B6" s="14" t="s">
        <v>187</v>
      </c>
      <c r="C6" s="14"/>
      <c r="D6" s="15"/>
      <c r="E6" s="15"/>
      <c r="F6" s="15"/>
      <c r="G6" s="107"/>
      <c r="H6" s="107"/>
    </row>
    <row r="7" spans="1:8" s="18" customFormat="1" ht="16.5" customHeight="1" x14ac:dyDescent="0.3">
      <c r="A7" s="16" t="s">
        <v>200</v>
      </c>
      <c r="B7" s="17" t="s">
        <v>188</v>
      </c>
      <c r="C7" s="86">
        <f t="shared" ref="C7" si="0">+C8+C16</f>
        <v>0</v>
      </c>
      <c r="D7" s="86">
        <f t="shared" ref="D7:H7" si="1">+D8+D16</f>
        <v>960344110</v>
      </c>
      <c r="E7" s="86">
        <f t="shared" si="1"/>
        <v>945470680</v>
      </c>
      <c r="F7" s="86">
        <f t="shared" si="1"/>
        <v>615546730</v>
      </c>
      <c r="G7" s="108">
        <f t="shared" si="1"/>
        <v>610096907</v>
      </c>
      <c r="H7" s="108">
        <f t="shared" si="1"/>
        <v>102973108</v>
      </c>
    </row>
    <row r="8" spans="1:8" s="18" customFormat="1" x14ac:dyDescent="0.3">
      <c r="A8" s="16" t="s">
        <v>202</v>
      </c>
      <c r="B8" s="19" t="s">
        <v>189</v>
      </c>
      <c r="C8" s="87">
        <f t="shared" ref="C8:H8" si="2">+C9+C10+C13+C11+C12+C15+C243+C14</f>
        <v>0</v>
      </c>
      <c r="D8" s="87">
        <f t="shared" si="2"/>
        <v>960344110</v>
      </c>
      <c r="E8" s="87">
        <f t="shared" si="2"/>
        <v>945470680</v>
      </c>
      <c r="F8" s="87">
        <f t="shared" si="2"/>
        <v>615546730</v>
      </c>
      <c r="G8" s="109">
        <f t="shared" si="2"/>
        <v>610096907</v>
      </c>
      <c r="H8" s="109">
        <f t="shared" si="2"/>
        <v>102973108</v>
      </c>
    </row>
    <row r="9" spans="1:8" s="18" customFormat="1" x14ac:dyDescent="0.3">
      <c r="A9" s="16" t="s">
        <v>204</v>
      </c>
      <c r="B9" s="19" t="s">
        <v>190</v>
      </c>
      <c r="C9" s="87">
        <f t="shared" ref="C9" si="3">+C23</f>
        <v>0</v>
      </c>
      <c r="D9" s="87">
        <f t="shared" ref="D9:H9" si="4">+D23</f>
        <v>6142000</v>
      </c>
      <c r="E9" s="87">
        <f t="shared" si="4"/>
        <v>6142000</v>
      </c>
      <c r="F9" s="87">
        <f t="shared" si="4"/>
        <v>3232680</v>
      </c>
      <c r="G9" s="109">
        <f t="shared" si="4"/>
        <v>3226628</v>
      </c>
      <c r="H9" s="109">
        <f t="shared" si="4"/>
        <v>514020</v>
      </c>
    </row>
    <row r="10" spans="1:8" s="18" customFormat="1" ht="16.5" customHeight="1" x14ac:dyDescent="0.3">
      <c r="A10" s="16" t="s">
        <v>205</v>
      </c>
      <c r="B10" s="19" t="s">
        <v>191</v>
      </c>
      <c r="C10" s="87">
        <f t="shared" ref="C10" si="5">+C44</f>
        <v>0</v>
      </c>
      <c r="D10" s="87">
        <f t="shared" ref="D10:H10" si="6">+D44</f>
        <v>645004110</v>
      </c>
      <c r="E10" s="87">
        <f t="shared" si="6"/>
        <v>630130680</v>
      </c>
      <c r="F10" s="87">
        <f t="shared" si="6"/>
        <v>400233210</v>
      </c>
      <c r="G10" s="109">
        <f t="shared" si="6"/>
        <v>395798920</v>
      </c>
      <c r="H10" s="109">
        <f t="shared" si="6"/>
        <v>67891753</v>
      </c>
    </row>
    <row r="11" spans="1:8" s="18" customFormat="1" x14ac:dyDescent="0.3">
      <c r="A11" s="16" t="s">
        <v>207</v>
      </c>
      <c r="B11" s="19" t="s">
        <v>192</v>
      </c>
      <c r="C11" s="87">
        <f t="shared" ref="C11" si="7">+C72</f>
        <v>0</v>
      </c>
      <c r="D11" s="87">
        <f t="shared" ref="D11:H11" si="8">+D72</f>
        <v>0</v>
      </c>
      <c r="E11" s="87">
        <f t="shared" si="8"/>
        <v>0</v>
      </c>
      <c r="F11" s="87">
        <f t="shared" si="8"/>
        <v>0</v>
      </c>
      <c r="G11" s="109">
        <f t="shared" si="8"/>
        <v>0</v>
      </c>
      <c r="H11" s="109">
        <f t="shared" si="8"/>
        <v>0</v>
      </c>
    </row>
    <row r="12" spans="1:8" s="18" customFormat="1" ht="30" x14ac:dyDescent="0.3">
      <c r="A12" s="16" t="s">
        <v>208</v>
      </c>
      <c r="B12" s="19" t="s">
        <v>193</v>
      </c>
      <c r="C12" s="87">
        <f t="shared" ref="C12" si="9">C244</f>
        <v>0</v>
      </c>
      <c r="D12" s="87">
        <f t="shared" ref="D12:H12" si="10">D244</f>
        <v>241707000</v>
      </c>
      <c r="E12" s="87">
        <f t="shared" si="10"/>
        <v>241707000</v>
      </c>
      <c r="F12" s="87">
        <f t="shared" si="10"/>
        <v>145612810</v>
      </c>
      <c r="G12" s="109">
        <f t="shared" si="10"/>
        <v>145328160</v>
      </c>
      <c r="H12" s="109">
        <f t="shared" si="10"/>
        <v>23653564</v>
      </c>
    </row>
    <row r="13" spans="1:8" s="18" customFormat="1" ht="16.5" customHeight="1" x14ac:dyDescent="0.3">
      <c r="A13" s="16" t="s">
        <v>209</v>
      </c>
      <c r="B13" s="19" t="s">
        <v>194</v>
      </c>
      <c r="C13" s="87">
        <f t="shared" ref="C13" si="11">C261</f>
        <v>0</v>
      </c>
      <c r="D13" s="87">
        <f t="shared" ref="D13:H13" si="12">D261</f>
        <v>67425000</v>
      </c>
      <c r="E13" s="87">
        <f t="shared" si="12"/>
        <v>67425000</v>
      </c>
      <c r="F13" s="87">
        <f t="shared" si="12"/>
        <v>66430630</v>
      </c>
      <c r="G13" s="109">
        <f t="shared" si="12"/>
        <v>66311132</v>
      </c>
      <c r="H13" s="109">
        <f t="shared" si="12"/>
        <v>11010314</v>
      </c>
    </row>
    <row r="14" spans="1:8" s="18" customFormat="1" ht="30" x14ac:dyDescent="0.3">
      <c r="A14" s="16" t="s">
        <v>211</v>
      </c>
      <c r="B14" s="19" t="s">
        <v>195</v>
      </c>
      <c r="C14" s="87">
        <f t="shared" ref="C14" si="13">C268</f>
        <v>0</v>
      </c>
      <c r="D14" s="87">
        <f t="shared" ref="D14:H14" si="14">D268</f>
        <v>0</v>
      </c>
      <c r="E14" s="87">
        <f t="shared" si="14"/>
        <v>0</v>
      </c>
      <c r="F14" s="87">
        <f t="shared" si="14"/>
        <v>0</v>
      </c>
      <c r="G14" s="109">
        <f t="shared" si="14"/>
        <v>0</v>
      </c>
      <c r="H14" s="109">
        <f t="shared" si="14"/>
        <v>0</v>
      </c>
    </row>
    <row r="15" spans="1:8" s="18" customFormat="1" ht="16.5" customHeight="1" x14ac:dyDescent="0.3">
      <c r="A15" s="16" t="s">
        <v>213</v>
      </c>
      <c r="B15" s="19" t="s">
        <v>197</v>
      </c>
      <c r="C15" s="87">
        <f t="shared" ref="C15" si="15">C75</f>
        <v>0</v>
      </c>
      <c r="D15" s="87">
        <f t="shared" ref="D15:H15" si="16">D75</f>
        <v>66000</v>
      </c>
      <c r="E15" s="87">
        <f t="shared" si="16"/>
        <v>66000</v>
      </c>
      <c r="F15" s="87">
        <f t="shared" si="16"/>
        <v>37400</v>
      </c>
      <c r="G15" s="109">
        <f t="shared" si="16"/>
        <v>34620</v>
      </c>
      <c r="H15" s="109">
        <f t="shared" si="16"/>
        <v>5916</v>
      </c>
    </row>
    <row r="16" spans="1:8" s="18" customFormat="1" ht="16.5" customHeight="1" x14ac:dyDescent="0.3">
      <c r="A16" s="16" t="s">
        <v>215</v>
      </c>
      <c r="B16" s="19" t="s">
        <v>198</v>
      </c>
      <c r="C16" s="87">
        <f t="shared" ref="C16:C17" si="17">C78</f>
        <v>0</v>
      </c>
      <c r="D16" s="87">
        <f t="shared" ref="D16:H16" si="18">D78</f>
        <v>0</v>
      </c>
      <c r="E16" s="87">
        <f t="shared" si="18"/>
        <v>0</v>
      </c>
      <c r="F16" s="87">
        <f t="shared" si="18"/>
        <v>0</v>
      </c>
      <c r="G16" s="109">
        <f t="shared" si="18"/>
        <v>0</v>
      </c>
      <c r="H16" s="109">
        <f t="shared" si="18"/>
        <v>0</v>
      </c>
    </row>
    <row r="17" spans="1:8" s="18" customFormat="1" x14ac:dyDescent="0.3">
      <c r="A17" s="16" t="s">
        <v>217</v>
      </c>
      <c r="B17" s="19" t="s">
        <v>199</v>
      </c>
      <c r="C17" s="87">
        <f t="shared" si="17"/>
        <v>0</v>
      </c>
      <c r="D17" s="87">
        <f t="shared" ref="D17:H17" si="19">D79</f>
        <v>0</v>
      </c>
      <c r="E17" s="87">
        <f t="shared" si="19"/>
        <v>0</v>
      </c>
      <c r="F17" s="87">
        <f t="shared" si="19"/>
        <v>0</v>
      </c>
      <c r="G17" s="109">
        <f t="shared" si="19"/>
        <v>0</v>
      </c>
      <c r="H17" s="109">
        <f t="shared" si="19"/>
        <v>0</v>
      </c>
    </row>
    <row r="18" spans="1:8" s="18" customFormat="1" ht="30" x14ac:dyDescent="0.3">
      <c r="A18" s="16" t="s">
        <v>219</v>
      </c>
      <c r="B18" s="19" t="s">
        <v>201</v>
      </c>
      <c r="C18" s="87">
        <f t="shared" ref="C18" si="20">C243+C267</f>
        <v>0</v>
      </c>
      <c r="D18" s="87">
        <f t="shared" ref="D18:H18" si="21">D243+D267</f>
        <v>0</v>
      </c>
      <c r="E18" s="87">
        <f t="shared" si="21"/>
        <v>0</v>
      </c>
      <c r="F18" s="87">
        <f t="shared" si="21"/>
        <v>0</v>
      </c>
      <c r="G18" s="109">
        <f t="shared" si="21"/>
        <v>-602553</v>
      </c>
      <c r="H18" s="109">
        <f t="shared" si="21"/>
        <v>-102459</v>
      </c>
    </row>
    <row r="19" spans="1:8" s="18" customFormat="1" ht="16.5" customHeight="1" x14ac:dyDescent="0.3">
      <c r="A19" s="16" t="s">
        <v>221</v>
      </c>
      <c r="B19" s="19" t="s">
        <v>203</v>
      </c>
      <c r="C19" s="87">
        <f t="shared" ref="C19" si="22">+C20+C16</f>
        <v>0</v>
      </c>
      <c r="D19" s="87">
        <f t="shared" ref="D19:H19" si="23">+D20+D16</f>
        <v>960344110</v>
      </c>
      <c r="E19" s="87">
        <f t="shared" si="23"/>
        <v>945470680</v>
      </c>
      <c r="F19" s="87">
        <f t="shared" si="23"/>
        <v>615546730</v>
      </c>
      <c r="G19" s="109">
        <f t="shared" si="23"/>
        <v>610096907</v>
      </c>
      <c r="H19" s="109">
        <f t="shared" si="23"/>
        <v>102973108</v>
      </c>
    </row>
    <row r="20" spans="1:8" s="18" customFormat="1" x14ac:dyDescent="0.3">
      <c r="A20" s="16" t="s">
        <v>223</v>
      </c>
      <c r="B20" s="19" t="s">
        <v>189</v>
      </c>
      <c r="C20" s="87">
        <f t="shared" ref="C20:H20" si="24">C9+C10+C11+C12+C13+C15+C243+C14</f>
        <v>0</v>
      </c>
      <c r="D20" s="87">
        <f t="shared" si="24"/>
        <v>960344110</v>
      </c>
      <c r="E20" s="87">
        <f t="shared" si="24"/>
        <v>945470680</v>
      </c>
      <c r="F20" s="87">
        <f t="shared" si="24"/>
        <v>615546730</v>
      </c>
      <c r="G20" s="109">
        <f t="shared" si="24"/>
        <v>610096907</v>
      </c>
      <c r="H20" s="109">
        <f t="shared" si="24"/>
        <v>102973108</v>
      </c>
    </row>
    <row r="21" spans="1:8" s="18" customFormat="1" ht="16.5" customHeight="1" x14ac:dyDescent="0.3">
      <c r="A21" s="20" t="s">
        <v>225</v>
      </c>
      <c r="B21" s="19" t="s">
        <v>206</v>
      </c>
      <c r="C21" s="87">
        <f t="shared" ref="C21:H21" si="25">+C22+C78+C243</f>
        <v>0</v>
      </c>
      <c r="D21" s="87">
        <f t="shared" si="25"/>
        <v>892919110</v>
      </c>
      <c r="E21" s="87">
        <f t="shared" si="25"/>
        <v>878045680</v>
      </c>
      <c r="F21" s="87">
        <f t="shared" si="25"/>
        <v>549116100</v>
      </c>
      <c r="G21" s="109">
        <f t="shared" si="25"/>
        <v>543785775</v>
      </c>
      <c r="H21" s="109">
        <f t="shared" si="25"/>
        <v>91962794</v>
      </c>
    </row>
    <row r="22" spans="1:8" s="18" customFormat="1" ht="16.5" customHeight="1" x14ac:dyDescent="0.3">
      <c r="A22" s="16" t="s">
        <v>227</v>
      </c>
      <c r="B22" s="19" t="s">
        <v>189</v>
      </c>
      <c r="C22" s="87">
        <f t="shared" ref="C22:H22" si="26">+C23+C44+C72+C244+C75+C268</f>
        <v>0</v>
      </c>
      <c r="D22" s="87">
        <f t="shared" si="26"/>
        <v>892919110</v>
      </c>
      <c r="E22" s="87">
        <f t="shared" si="26"/>
        <v>878045680</v>
      </c>
      <c r="F22" s="87">
        <f t="shared" si="26"/>
        <v>549116100</v>
      </c>
      <c r="G22" s="109">
        <f t="shared" si="26"/>
        <v>544388328</v>
      </c>
      <c r="H22" s="109">
        <f t="shared" si="26"/>
        <v>92065253</v>
      </c>
    </row>
    <row r="23" spans="1:8" s="18" customFormat="1" x14ac:dyDescent="0.3">
      <c r="A23" s="16" t="s">
        <v>229</v>
      </c>
      <c r="B23" s="19" t="s">
        <v>190</v>
      </c>
      <c r="C23" s="87">
        <f t="shared" ref="C23" si="27">+C24+C36+C34</f>
        <v>0</v>
      </c>
      <c r="D23" s="87">
        <f t="shared" ref="D23:H23" si="28">+D24+D36+D34</f>
        <v>6142000</v>
      </c>
      <c r="E23" s="87">
        <f t="shared" si="28"/>
        <v>6142000</v>
      </c>
      <c r="F23" s="87">
        <f t="shared" si="28"/>
        <v>3232680</v>
      </c>
      <c r="G23" s="109">
        <f t="shared" si="28"/>
        <v>3226628</v>
      </c>
      <c r="H23" s="109">
        <f t="shared" si="28"/>
        <v>514020</v>
      </c>
    </row>
    <row r="24" spans="1:8" s="18" customFormat="1" ht="16.5" customHeight="1" x14ac:dyDescent="0.3">
      <c r="A24" s="16" t="s">
        <v>231</v>
      </c>
      <c r="B24" s="19" t="s">
        <v>210</v>
      </c>
      <c r="C24" s="87">
        <f t="shared" ref="C24" si="29">C25+C28+C29+C30+C32+C26+C27+C31</f>
        <v>0</v>
      </c>
      <c r="D24" s="87">
        <f t="shared" ref="D24:H24" si="30">D25+D28+D29+D30+D32+D26+D27+D31</f>
        <v>5922000</v>
      </c>
      <c r="E24" s="87">
        <f t="shared" si="30"/>
        <v>5922000</v>
      </c>
      <c r="F24" s="87">
        <f t="shared" si="30"/>
        <v>3076620</v>
      </c>
      <c r="G24" s="109">
        <f t="shared" si="30"/>
        <v>3071028</v>
      </c>
      <c r="H24" s="109">
        <f t="shared" si="30"/>
        <v>502729</v>
      </c>
    </row>
    <row r="25" spans="1:8" s="18" customFormat="1" ht="16.5" customHeight="1" x14ac:dyDescent="0.3">
      <c r="A25" s="21" t="s">
        <v>233</v>
      </c>
      <c r="B25" s="22" t="s">
        <v>212</v>
      </c>
      <c r="C25" s="88"/>
      <c r="D25" s="89">
        <v>4980000</v>
      </c>
      <c r="E25" s="89">
        <v>4980000</v>
      </c>
      <c r="F25" s="89">
        <v>2529230</v>
      </c>
      <c r="G25" s="103">
        <v>2527862</v>
      </c>
      <c r="H25" s="103">
        <v>424636</v>
      </c>
    </row>
    <row r="26" spans="1:8" s="18" customFormat="1" x14ac:dyDescent="0.3">
      <c r="A26" s="21" t="s">
        <v>235</v>
      </c>
      <c r="B26" s="22" t="s">
        <v>214</v>
      </c>
      <c r="C26" s="88"/>
      <c r="D26" s="89">
        <v>618000</v>
      </c>
      <c r="E26" s="89">
        <v>618000</v>
      </c>
      <c r="F26" s="89">
        <v>341630</v>
      </c>
      <c r="G26" s="103">
        <v>340463</v>
      </c>
      <c r="H26" s="103">
        <v>56334</v>
      </c>
    </row>
    <row r="27" spans="1:8" s="18" customFormat="1" x14ac:dyDescent="0.3">
      <c r="A27" s="21" t="s">
        <v>237</v>
      </c>
      <c r="B27" s="22" t="s">
        <v>216</v>
      </c>
      <c r="C27" s="88"/>
      <c r="D27" s="89">
        <v>0</v>
      </c>
      <c r="E27" s="89">
        <v>0</v>
      </c>
      <c r="F27" s="89">
        <v>0</v>
      </c>
      <c r="G27" s="103">
        <v>0</v>
      </c>
      <c r="H27" s="103">
        <v>0</v>
      </c>
    </row>
    <row r="28" spans="1:8" s="18" customFormat="1" ht="16.5" customHeight="1" x14ac:dyDescent="0.3">
      <c r="A28" s="21" t="s">
        <v>239</v>
      </c>
      <c r="B28" s="23" t="s">
        <v>218</v>
      </c>
      <c r="C28" s="88"/>
      <c r="D28" s="89">
        <v>15000</v>
      </c>
      <c r="E28" s="89">
        <v>15000</v>
      </c>
      <c r="F28" s="89">
        <v>7450</v>
      </c>
      <c r="G28" s="103">
        <v>7003</v>
      </c>
      <c r="H28" s="103">
        <v>1192</v>
      </c>
    </row>
    <row r="29" spans="1:8" s="18" customFormat="1" ht="16.5" customHeight="1" x14ac:dyDescent="0.3">
      <c r="A29" s="21" t="s">
        <v>241</v>
      </c>
      <c r="B29" s="23" t="s">
        <v>220</v>
      </c>
      <c r="C29" s="88"/>
      <c r="D29" s="89">
        <v>2000</v>
      </c>
      <c r="E29" s="89">
        <v>2000</v>
      </c>
      <c r="F29" s="89">
        <v>1040</v>
      </c>
      <c r="G29" s="103">
        <v>600</v>
      </c>
      <c r="H29" s="103">
        <v>0</v>
      </c>
    </row>
    <row r="30" spans="1:8" ht="16.5" customHeight="1" x14ac:dyDescent="0.3">
      <c r="A30" s="21" t="s">
        <v>243</v>
      </c>
      <c r="B30" s="23" t="s">
        <v>222</v>
      </c>
      <c r="C30" s="88"/>
      <c r="D30" s="89">
        <v>0</v>
      </c>
      <c r="E30" s="89">
        <v>0</v>
      </c>
      <c r="F30" s="89">
        <v>0</v>
      </c>
      <c r="G30" s="103">
        <v>0</v>
      </c>
      <c r="H30" s="103">
        <v>0</v>
      </c>
    </row>
    <row r="31" spans="1:8" ht="16.5" customHeight="1" x14ac:dyDescent="0.3">
      <c r="A31" s="21" t="s">
        <v>244</v>
      </c>
      <c r="B31" s="23" t="s">
        <v>224</v>
      </c>
      <c r="C31" s="88"/>
      <c r="D31" s="89">
        <v>199000</v>
      </c>
      <c r="E31" s="89">
        <v>199000</v>
      </c>
      <c r="F31" s="89">
        <v>110220</v>
      </c>
      <c r="G31" s="103">
        <v>109263</v>
      </c>
      <c r="H31" s="103">
        <v>18039</v>
      </c>
    </row>
    <row r="32" spans="1:8" ht="16.5" customHeight="1" x14ac:dyDescent="0.3">
      <c r="A32" s="21" t="s">
        <v>246</v>
      </c>
      <c r="B32" s="23" t="s">
        <v>226</v>
      </c>
      <c r="C32" s="88"/>
      <c r="D32" s="89">
        <v>108000</v>
      </c>
      <c r="E32" s="89">
        <v>108000</v>
      </c>
      <c r="F32" s="89">
        <v>87050</v>
      </c>
      <c r="G32" s="103">
        <v>85837</v>
      </c>
      <c r="H32" s="103">
        <v>2528</v>
      </c>
    </row>
    <row r="33" spans="1:8" ht="16.5" customHeight="1" x14ac:dyDescent="0.3">
      <c r="A33" s="21"/>
      <c r="B33" s="23" t="s">
        <v>228</v>
      </c>
      <c r="C33" s="88"/>
      <c r="D33" s="89">
        <v>0</v>
      </c>
      <c r="E33" s="89">
        <v>0</v>
      </c>
      <c r="F33" s="89">
        <v>0</v>
      </c>
      <c r="G33" s="103">
        <v>0</v>
      </c>
      <c r="H33" s="103">
        <v>0</v>
      </c>
    </row>
    <row r="34" spans="1:8" ht="16.5" customHeight="1" x14ac:dyDescent="0.3">
      <c r="A34" s="21" t="s">
        <v>248</v>
      </c>
      <c r="B34" s="19" t="s">
        <v>230</v>
      </c>
      <c r="C34" s="88">
        <f t="shared" ref="C34:H34" si="31">C35</f>
        <v>0</v>
      </c>
      <c r="D34" s="88">
        <f t="shared" si="31"/>
        <v>87000</v>
      </c>
      <c r="E34" s="88">
        <f t="shared" si="31"/>
        <v>87000</v>
      </c>
      <c r="F34" s="88">
        <f t="shared" si="31"/>
        <v>87000</v>
      </c>
      <c r="G34" s="110">
        <f t="shared" si="31"/>
        <v>87000</v>
      </c>
      <c r="H34" s="110">
        <f t="shared" si="31"/>
        <v>0</v>
      </c>
    </row>
    <row r="35" spans="1:8" ht="16.5" customHeight="1" x14ac:dyDescent="0.3">
      <c r="A35" s="21" t="s">
        <v>250</v>
      </c>
      <c r="B35" s="23" t="s">
        <v>232</v>
      </c>
      <c r="C35" s="88"/>
      <c r="D35" s="89">
        <v>87000</v>
      </c>
      <c r="E35" s="89">
        <v>87000</v>
      </c>
      <c r="F35" s="89">
        <v>87000</v>
      </c>
      <c r="G35" s="103">
        <v>87000</v>
      </c>
      <c r="H35" s="103">
        <v>0</v>
      </c>
    </row>
    <row r="36" spans="1:8" ht="16.5" customHeight="1" x14ac:dyDescent="0.3">
      <c r="A36" s="16" t="s">
        <v>252</v>
      </c>
      <c r="B36" s="19" t="s">
        <v>234</v>
      </c>
      <c r="C36" s="87">
        <f t="shared" ref="C36:H36" si="32">+C37+C38+C39+C40+C41+C42+C43</f>
        <v>0</v>
      </c>
      <c r="D36" s="87">
        <f t="shared" si="32"/>
        <v>133000</v>
      </c>
      <c r="E36" s="87">
        <f t="shared" si="32"/>
        <v>133000</v>
      </c>
      <c r="F36" s="87">
        <f t="shared" si="32"/>
        <v>69060</v>
      </c>
      <c r="G36" s="109">
        <f t="shared" si="32"/>
        <v>68600</v>
      </c>
      <c r="H36" s="109">
        <f t="shared" si="32"/>
        <v>11291</v>
      </c>
    </row>
    <row r="37" spans="1:8" ht="16.5" customHeight="1" x14ac:dyDescent="0.3">
      <c r="A37" s="21" t="s">
        <v>254</v>
      </c>
      <c r="B37" s="23" t="s">
        <v>236</v>
      </c>
      <c r="C37" s="88"/>
      <c r="D37" s="89">
        <v>0</v>
      </c>
      <c r="E37" s="89">
        <v>0</v>
      </c>
      <c r="F37" s="89">
        <v>0</v>
      </c>
      <c r="G37" s="103">
        <v>0</v>
      </c>
      <c r="H37" s="103">
        <v>0</v>
      </c>
    </row>
    <row r="38" spans="1:8" ht="16.5" customHeight="1" x14ac:dyDescent="0.3">
      <c r="A38" s="21" t="s">
        <v>256</v>
      </c>
      <c r="B38" s="23" t="s">
        <v>238</v>
      </c>
      <c r="C38" s="88"/>
      <c r="D38" s="89">
        <v>0</v>
      </c>
      <c r="E38" s="89">
        <v>0</v>
      </c>
      <c r="F38" s="89">
        <v>0</v>
      </c>
      <c r="G38" s="103">
        <v>0</v>
      </c>
      <c r="H38" s="103">
        <v>0</v>
      </c>
    </row>
    <row r="39" spans="1:8" s="18" customFormat="1" ht="16.5" customHeight="1" x14ac:dyDescent="0.3">
      <c r="A39" s="21" t="s">
        <v>258</v>
      </c>
      <c r="B39" s="23" t="s">
        <v>240</v>
      </c>
      <c r="C39" s="88"/>
      <c r="D39" s="89">
        <v>0</v>
      </c>
      <c r="E39" s="89">
        <v>0</v>
      </c>
      <c r="F39" s="89">
        <v>0</v>
      </c>
      <c r="G39" s="103">
        <v>0</v>
      </c>
      <c r="H39" s="103">
        <v>0</v>
      </c>
    </row>
    <row r="40" spans="1:8" ht="16.5" customHeight="1" x14ac:dyDescent="0.3">
      <c r="A40" s="21" t="s">
        <v>260</v>
      </c>
      <c r="B40" s="24" t="s">
        <v>242</v>
      </c>
      <c r="C40" s="88"/>
      <c r="D40" s="89">
        <v>0</v>
      </c>
      <c r="E40" s="89">
        <v>0</v>
      </c>
      <c r="F40" s="89">
        <v>0</v>
      </c>
      <c r="G40" s="103">
        <v>0</v>
      </c>
      <c r="H40" s="103">
        <v>0</v>
      </c>
    </row>
    <row r="41" spans="1:8" ht="16.5" customHeight="1" x14ac:dyDescent="0.3">
      <c r="A41" s="21" t="s">
        <v>262</v>
      </c>
      <c r="B41" s="24" t="s">
        <v>41</v>
      </c>
      <c r="C41" s="88"/>
      <c r="D41" s="89">
        <v>0</v>
      </c>
      <c r="E41" s="89">
        <v>0</v>
      </c>
      <c r="F41" s="89">
        <v>0</v>
      </c>
      <c r="G41" s="103">
        <v>0</v>
      </c>
      <c r="H41" s="103">
        <v>0</v>
      </c>
    </row>
    <row r="42" spans="1:8" ht="16.5" customHeight="1" x14ac:dyDescent="0.3">
      <c r="A42" s="21" t="s">
        <v>264</v>
      </c>
      <c r="B42" s="24" t="s">
        <v>245</v>
      </c>
      <c r="C42" s="88"/>
      <c r="D42" s="89">
        <v>133000</v>
      </c>
      <c r="E42" s="89">
        <v>133000</v>
      </c>
      <c r="F42" s="89">
        <v>69060</v>
      </c>
      <c r="G42" s="103">
        <v>68600</v>
      </c>
      <c r="H42" s="103">
        <v>11291</v>
      </c>
    </row>
    <row r="43" spans="1:8" ht="16.5" customHeight="1" x14ac:dyDescent="0.3">
      <c r="A43" s="21" t="s">
        <v>266</v>
      </c>
      <c r="B43" s="24" t="s">
        <v>247</v>
      </c>
      <c r="C43" s="88"/>
      <c r="D43" s="89">
        <v>0</v>
      </c>
      <c r="E43" s="89">
        <v>0</v>
      </c>
      <c r="F43" s="89">
        <v>0</v>
      </c>
      <c r="G43" s="103">
        <v>0</v>
      </c>
      <c r="H43" s="103">
        <v>0</v>
      </c>
    </row>
    <row r="44" spans="1:8" ht="16.5" customHeight="1" x14ac:dyDescent="0.3">
      <c r="A44" s="16" t="s">
        <v>268</v>
      </c>
      <c r="B44" s="19" t="s">
        <v>191</v>
      </c>
      <c r="C44" s="87">
        <f t="shared" ref="C44" si="33">+C45+C59+C58+C61+C64+C66+C67+C69+C65+C68</f>
        <v>0</v>
      </c>
      <c r="D44" s="87">
        <f t="shared" ref="D44:H44" si="34">+D45+D59+D58+D61+D64+D66+D67+D69+D65+D68</f>
        <v>645004110</v>
      </c>
      <c r="E44" s="87">
        <f t="shared" si="34"/>
        <v>630130680</v>
      </c>
      <c r="F44" s="87">
        <f t="shared" si="34"/>
        <v>400233210</v>
      </c>
      <c r="G44" s="109">
        <f t="shared" si="34"/>
        <v>395798920</v>
      </c>
      <c r="H44" s="109">
        <f t="shared" si="34"/>
        <v>67891753</v>
      </c>
    </row>
    <row r="45" spans="1:8" ht="16.5" customHeight="1" x14ac:dyDescent="0.3">
      <c r="A45" s="16" t="s">
        <v>270</v>
      </c>
      <c r="B45" s="19" t="s">
        <v>249</v>
      </c>
      <c r="C45" s="87">
        <f t="shared" ref="C45" si="35">+C46+C47+C48+C49+C50+C51+C52+C53+C55</f>
        <v>0</v>
      </c>
      <c r="D45" s="87">
        <f t="shared" ref="D45:H45" si="36">+D46+D47+D48+D49+D50+D51+D52+D53+D55</f>
        <v>644782490</v>
      </c>
      <c r="E45" s="87">
        <f t="shared" si="36"/>
        <v>629909060</v>
      </c>
      <c r="F45" s="87">
        <f t="shared" si="36"/>
        <v>400199540</v>
      </c>
      <c r="G45" s="109">
        <f t="shared" si="36"/>
        <v>395769226</v>
      </c>
      <c r="H45" s="109">
        <f t="shared" si="36"/>
        <v>67888170</v>
      </c>
    </row>
    <row r="46" spans="1:8" s="18" customFormat="1" ht="16.5" customHeight="1" x14ac:dyDescent="0.3">
      <c r="A46" s="21" t="s">
        <v>272</v>
      </c>
      <c r="B46" s="23" t="s">
        <v>251</v>
      </c>
      <c r="C46" s="88"/>
      <c r="D46" s="89">
        <v>49000</v>
      </c>
      <c r="E46" s="89">
        <v>49000</v>
      </c>
      <c r="F46" s="89">
        <v>24500</v>
      </c>
      <c r="G46" s="103">
        <v>24453</v>
      </c>
      <c r="H46" s="103">
        <v>1050</v>
      </c>
    </row>
    <row r="47" spans="1:8" s="18" customFormat="1" ht="16.5" customHeight="1" x14ac:dyDescent="0.3">
      <c r="A47" s="21" t="s">
        <v>274</v>
      </c>
      <c r="B47" s="23" t="s">
        <v>253</v>
      </c>
      <c r="C47" s="88"/>
      <c r="D47" s="89">
        <v>7440</v>
      </c>
      <c r="E47" s="89">
        <v>7440</v>
      </c>
      <c r="F47" s="89">
        <v>3720</v>
      </c>
      <c r="G47" s="103">
        <v>2821</v>
      </c>
      <c r="H47" s="103">
        <v>0</v>
      </c>
    </row>
    <row r="48" spans="1:8" ht="16.5" customHeight="1" x14ac:dyDescent="0.3">
      <c r="A48" s="21" t="s">
        <v>276</v>
      </c>
      <c r="B48" s="23" t="s">
        <v>255</v>
      </c>
      <c r="C48" s="88"/>
      <c r="D48" s="89">
        <v>93000</v>
      </c>
      <c r="E48" s="89">
        <v>93000</v>
      </c>
      <c r="F48" s="89">
        <v>93000</v>
      </c>
      <c r="G48" s="103">
        <v>86448</v>
      </c>
      <c r="H48" s="103">
        <v>4264</v>
      </c>
    </row>
    <row r="49" spans="1:8" ht="16.5" customHeight="1" x14ac:dyDescent="0.3">
      <c r="A49" s="21" t="s">
        <v>278</v>
      </c>
      <c r="B49" s="23" t="s">
        <v>257</v>
      </c>
      <c r="C49" s="88"/>
      <c r="D49" s="89">
        <v>11470</v>
      </c>
      <c r="E49" s="89">
        <v>11470</v>
      </c>
      <c r="F49" s="89">
        <v>8000</v>
      </c>
      <c r="G49" s="103">
        <v>5416</v>
      </c>
      <c r="H49" s="103">
        <v>810</v>
      </c>
    </row>
    <row r="50" spans="1:8" ht="16.5" customHeight="1" x14ac:dyDescent="0.3">
      <c r="A50" s="21" t="s">
        <v>280</v>
      </c>
      <c r="B50" s="23" t="s">
        <v>259</v>
      </c>
      <c r="C50" s="88"/>
      <c r="D50" s="89">
        <v>4310</v>
      </c>
      <c r="E50" s="89">
        <v>4310</v>
      </c>
      <c r="F50" s="89">
        <v>0</v>
      </c>
      <c r="G50" s="103">
        <v>0</v>
      </c>
      <c r="H50" s="103">
        <v>0</v>
      </c>
    </row>
    <row r="51" spans="1:8" ht="16.5" customHeight="1" x14ac:dyDescent="0.3">
      <c r="A51" s="21" t="s">
        <v>282</v>
      </c>
      <c r="B51" s="23" t="s">
        <v>261</v>
      </c>
      <c r="C51" s="88"/>
      <c r="D51" s="89">
        <v>15000</v>
      </c>
      <c r="E51" s="89">
        <v>15000</v>
      </c>
      <c r="F51" s="89">
        <v>7500</v>
      </c>
      <c r="G51" s="103">
        <v>7277</v>
      </c>
      <c r="H51" s="103">
        <v>0</v>
      </c>
    </row>
    <row r="52" spans="1:8" ht="16.5" customHeight="1" x14ac:dyDescent="0.3">
      <c r="A52" s="21" t="s">
        <v>284</v>
      </c>
      <c r="B52" s="23" t="s">
        <v>263</v>
      </c>
      <c r="C52" s="88"/>
      <c r="D52" s="89">
        <v>50400</v>
      </c>
      <c r="E52" s="89">
        <v>50400</v>
      </c>
      <c r="F52" s="89">
        <v>26000</v>
      </c>
      <c r="G52" s="103">
        <v>24831</v>
      </c>
      <c r="H52" s="103">
        <v>3459</v>
      </c>
    </row>
    <row r="53" spans="1:8" ht="16.5" customHeight="1" x14ac:dyDescent="0.35">
      <c r="A53" s="16" t="s">
        <v>286</v>
      </c>
      <c r="B53" s="19" t="s">
        <v>265</v>
      </c>
      <c r="C53" s="90">
        <f t="shared" ref="C53:H53" si="37">+C54+C89</f>
        <v>0</v>
      </c>
      <c r="D53" s="90">
        <f t="shared" si="37"/>
        <v>644132870</v>
      </c>
      <c r="E53" s="90">
        <f t="shared" si="37"/>
        <v>629259440</v>
      </c>
      <c r="F53" s="90">
        <f t="shared" si="37"/>
        <v>399815420</v>
      </c>
      <c r="G53" s="111">
        <f t="shared" si="37"/>
        <v>395397324</v>
      </c>
      <c r="H53" s="111">
        <f t="shared" si="37"/>
        <v>67831257</v>
      </c>
    </row>
    <row r="54" spans="1:8" ht="16.5" customHeight="1" x14ac:dyDescent="0.3">
      <c r="A54" s="26" t="s">
        <v>288</v>
      </c>
      <c r="B54" s="27" t="s">
        <v>267</v>
      </c>
      <c r="C54" s="91"/>
      <c r="D54" s="89">
        <v>10760</v>
      </c>
      <c r="E54" s="89">
        <v>10760</v>
      </c>
      <c r="F54" s="89">
        <v>4500</v>
      </c>
      <c r="G54" s="103">
        <v>3384</v>
      </c>
      <c r="H54" s="103">
        <v>0</v>
      </c>
    </row>
    <row r="55" spans="1:8" s="18" customFormat="1" ht="16.5" customHeight="1" x14ac:dyDescent="0.3">
      <c r="A55" s="21" t="s">
        <v>290</v>
      </c>
      <c r="B55" s="23" t="s">
        <v>269</v>
      </c>
      <c r="C55" s="88"/>
      <c r="D55" s="89">
        <v>419000</v>
      </c>
      <c r="E55" s="89">
        <v>419000</v>
      </c>
      <c r="F55" s="89">
        <v>221400</v>
      </c>
      <c r="G55" s="103">
        <v>220656</v>
      </c>
      <c r="H55" s="103">
        <v>47330</v>
      </c>
    </row>
    <row r="56" spans="1:8" s="25" customFormat="1" ht="16.5" customHeight="1" x14ac:dyDescent="0.3">
      <c r="A56" s="21"/>
      <c r="B56" s="23" t="s">
        <v>271</v>
      </c>
      <c r="C56" s="88"/>
      <c r="D56" s="89">
        <v>0</v>
      </c>
      <c r="E56" s="89">
        <v>0</v>
      </c>
      <c r="F56" s="89">
        <v>0</v>
      </c>
      <c r="G56" s="103">
        <v>0</v>
      </c>
      <c r="H56" s="103">
        <v>0</v>
      </c>
    </row>
    <row r="57" spans="1:8" ht="16.5" customHeight="1" x14ac:dyDescent="0.3">
      <c r="A57" s="21"/>
      <c r="B57" s="23" t="s">
        <v>273</v>
      </c>
      <c r="C57" s="88"/>
      <c r="D57" s="89">
        <v>67000</v>
      </c>
      <c r="E57" s="89">
        <v>67000</v>
      </c>
      <c r="F57" s="89">
        <v>33400</v>
      </c>
      <c r="G57" s="103">
        <v>33323</v>
      </c>
      <c r="H57" s="103">
        <v>5554</v>
      </c>
    </row>
    <row r="58" spans="1:8" s="18" customFormat="1" ht="16.5" customHeight="1" x14ac:dyDescent="0.3">
      <c r="A58" s="16" t="s">
        <v>294</v>
      </c>
      <c r="B58" s="23" t="s">
        <v>275</v>
      </c>
      <c r="C58" s="88"/>
      <c r="D58" s="89">
        <v>150000</v>
      </c>
      <c r="E58" s="89">
        <v>150000</v>
      </c>
      <c r="F58" s="89">
        <v>0</v>
      </c>
      <c r="G58" s="103">
        <v>0</v>
      </c>
      <c r="H58" s="103">
        <v>0</v>
      </c>
    </row>
    <row r="59" spans="1:8" s="18" customFormat="1" ht="16.5" customHeight="1" x14ac:dyDescent="0.3">
      <c r="A59" s="16" t="s">
        <v>296</v>
      </c>
      <c r="B59" s="19" t="s">
        <v>277</v>
      </c>
      <c r="C59" s="92">
        <f t="shared" ref="C59:H59" si="38">+C60</f>
        <v>0</v>
      </c>
      <c r="D59" s="92">
        <f t="shared" si="38"/>
        <v>25000</v>
      </c>
      <c r="E59" s="92">
        <f t="shared" si="38"/>
        <v>25000</v>
      </c>
      <c r="F59" s="92">
        <f t="shared" si="38"/>
        <v>8550</v>
      </c>
      <c r="G59" s="112">
        <f t="shared" si="38"/>
        <v>8536</v>
      </c>
      <c r="H59" s="112">
        <f t="shared" si="38"/>
        <v>0</v>
      </c>
    </row>
    <row r="60" spans="1:8" s="18" customFormat="1" ht="16.5" customHeight="1" x14ac:dyDescent="0.3">
      <c r="A60" s="21" t="s">
        <v>298</v>
      </c>
      <c r="B60" s="23" t="s">
        <v>279</v>
      </c>
      <c r="C60" s="88"/>
      <c r="D60" s="89">
        <v>25000</v>
      </c>
      <c r="E60" s="89">
        <v>25000</v>
      </c>
      <c r="F60" s="89">
        <v>8550</v>
      </c>
      <c r="G60" s="103">
        <v>8536</v>
      </c>
      <c r="H60" s="103">
        <v>0</v>
      </c>
    </row>
    <row r="61" spans="1:8" s="18" customFormat="1" ht="16.5" customHeight="1" x14ac:dyDescent="0.3">
      <c r="A61" s="16" t="s">
        <v>300</v>
      </c>
      <c r="B61" s="19" t="s">
        <v>281</v>
      </c>
      <c r="C61" s="87">
        <f t="shared" ref="C61:H61" si="39">+C62+C63</f>
        <v>0</v>
      </c>
      <c r="D61" s="87">
        <f t="shared" si="39"/>
        <v>3000</v>
      </c>
      <c r="E61" s="87">
        <f t="shared" si="39"/>
        <v>3000</v>
      </c>
      <c r="F61" s="87">
        <f t="shared" si="39"/>
        <v>3000</v>
      </c>
      <c r="G61" s="109">
        <f t="shared" si="39"/>
        <v>918</v>
      </c>
      <c r="H61" s="109">
        <f t="shared" si="39"/>
        <v>-57</v>
      </c>
    </row>
    <row r="62" spans="1:8" ht="16.5" customHeight="1" x14ac:dyDescent="0.3">
      <c r="A62" s="16" t="s">
        <v>301</v>
      </c>
      <c r="B62" s="23" t="s">
        <v>283</v>
      </c>
      <c r="C62" s="88"/>
      <c r="D62" s="89">
        <v>3000</v>
      </c>
      <c r="E62" s="89">
        <v>3000</v>
      </c>
      <c r="F62" s="89">
        <v>3000</v>
      </c>
      <c r="G62" s="103">
        <v>918</v>
      </c>
      <c r="H62" s="103">
        <v>-57</v>
      </c>
    </row>
    <row r="63" spans="1:8" s="18" customFormat="1" ht="16.5" customHeight="1" x14ac:dyDescent="0.3">
      <c r="A63" s="16" t="s">
        <v>303</v>
      </c>
      <c r="B63" s="23" t="s">
        <v>285</v>
      </c>
      <c r="C63" s="88"/>
      <c r="D63" s="89">
        <v>0</v>
      </c>
      <c r="E63" s="89">
        <v>0</v>
      </c>
      <c r="F63" s="89">
        <v>0</v>
      </c>
      <c r="G63" s="103">
        <v>0</v>
      </c>
      <c r="H63" s="103">
        <v>0</v>
      </c>
    </row>
    <row r="64" spans="1:8" ht="16.5" customHeight="1" x14ac:dyDescent="0.3">
      <c r="A64" s="21" t="s">
        <v>305</v>
      </c>
      <c r="B64" s="23" t="s">
        <v>287</v>
      </c>
      <c r="C64" s="88"/>
      <c r="D64" s="89">
        <v>2700</v>
      </c>
      <c r="E64" s="89">
        <v>2700</v>
      </c>
      <c r="F64" s="89">
        <v>1200</v>
      </c>
      <c r="G64" s="103">
        <v>637</v>
      </c>
      <c r="H64" s="103">
        <v>637</v>
      </c>
    </row>
    <row r="65" spans="1:8" ht="16.5" customHeight="1" x14ac:dyDescent="0.3">
      <c r="A65" s="21" t="s">
        <v>306</v>
      </c>
      <c r="B65" s="22" t="s">
        <v>289</v>
      </c>
      <c r="C65" s="88"/>
      <c r="D65" s="89">
        <v>0</v>
      </c>
      <c r="E65" s="89">
        <v>0</v>
      </c>
      <c r="F65" s="89">
        <v>0</v>
      </c>
      <c r="G65" s="103">
        <v>0</v>
      </c>
      <c r="H65" s="103">
        <v>0</v>
      </c>
    </row>
    <row r="66" spans="1:8" ht="16.5" customHeight="1" x14ac:dyDescent="0.3">
      <c r="A66" s="21" t="s">
        <v>308</v>
      </c>
      <c r="B66" s="23" t="s">
        <v>291</v>
      </c>
      <c r="C66" s="88"/>
      <c r="D66" s="89">
        <v>0</v>
      </c>
      <c r="E66" s="89">
        <v>0</v>
      </c>
      <c r="F66" s="89">
        <v>0</v>
      </c>
      <c r="G66" s="103">
        <v>0</v>
      </c>
      <c r="H66" s="103">
        <v>0</v>
      </c>
    </row>
    <row r="67" spans="1:8" ht="16.5" customHeight="1" x14ac:dyDescent="0.3">
      <c r="A67" s="21" t="s">
        <v>310</v>
      </c>
      <c r="B67" s="23" t="s">
        <v>292</v>
      </c>
      <c r="C67" s="88"/>
      <c r="D67" s="89">
        <v>3600</v>
      </c>
      <c r="E67" s="89">
        <v>3600</v>
      </c>
      <c r="F67" s="89">
        <v>2100</v>
      </c>
      <c r="G67" s="103">
        <v>1308</v>
      </c>
      <c r="H67" s="103">
        <v>0</v>
      </c>
    </row>
    <row r="68" spans="1:8" ht="30" x14ac:dyDescent="0.3">
      <c r="A68" s="21" t="s">
        <v>311</v>
      </c>
      <c r="B68" s="23" t="s">
        <v>293</v>
      </c>
      <c r="C68" s="88"/>
      <c r="D68" s="89">
        <v>0</v>
      </c>
      <c r="E68" s="89">
        <v>0</v>
      </c>
      <c r="F68" s="89">
        <v>0</v>
      </c>
      <c r="G68" s="103">
        <v>0</v>
      </c>
      <c r="H68" s="103">
        <v>0</v>
      </c>
    </row>
    <row r="69" spans="1:8" ht="16.5" customHeight="1" x14ac:dyDescent="0.3">
      <c r="A69" s="16" t="s">
        <v>312</v>
      </c>
      <c r="B69" s="19" t="s">
        <v>295</v>
      </c>
      <c r="C69" s="92">
        <f t="shared" ref="C69:H69" si="40">+C70+C71</f>
        <v>0</v>
      </c>
      <c r="D69" s="92">
        <f t="shared" si="40"/>
        <v>37320</v>
      </c>
      <c r="E69" s="92">
        <f t="shared" si="40"/>
        <v>37320</v>
      </c>
      <c r="F69" s="92">
        <f t="shared" si="40"/>
        <v>18820</v>
      </c>
      <c r="G69" s="112">
        <f t="shared" si="40"/>
        <v>18295</v>
      </c>
      <c r="H69" s="112">
        <f t="shared" si="40"/>
        <v>3003</v>
      </c>
    </row>
    <row r="70" spans="1:8" ht="16.5" customHeight="1" x14ac:dyDescent="0.3">
      <c r="A70" s="21" t="s">
        <v>314</v>
      </c>
      <c r="B70" s="23" t="s">
        <v>297</v>
      </c>
      <c r="C70" s="88"/>
      <c r="D70" s="89">
        <v>37000</v>
      </c>
      <c r="E70" s="89">
        <v>37000</v>
      </c>
      <c r="F70" s="89">
        <v>18500</v>
      </c>
      <c r="G70" s="103">
        <v>18029</v>
      </c>
      <c r="H70" s="103">
        <v>3003</v>
      </c>
    </row>
    <row r="71" spans="1:8" s="18" customFormat="1" ht="16.5" customHeight="1" x14ac:dyDescent="0.3">
      <c r="A71" s="21" t="s">
        <v>316</v>
      </c>
      <c r="B71" s="23" t="s">
        <v>299</v>
      </c>
      <c r="C71" s="88"/>
      <c r="D71" s="89">
        <v>320</v>
      </c>
      <c r="E71" s="89">
        <v>320</v>
      </c>
      <c r="F71" s="89">
        <v>320</v>
      </c>
      <c r="G71" s="113">
        <v>266</v>
      </c>
      <c r="H71" s="113">
        <v>0</v>
      </c>
    </row>
    <row r="72" spans="1:8" ht="16.5" customHeight="1" x14ac:dyDescent="0.3">
      <c r="A72" s="16" t="s">
        <v>318</v>
      </c>
      <c r="B72" s="19" t="s">
        <v>192</v>
      </c>
      <c r="C72" s="86">
        <f>+C73</f>
        <v>0</v>
      </c>
      <c r="D72" s="86">
        <f t="shared" ref="D72:H73" si="41">+D73</f>
        <v>0</v>
      </c>
      <c r="E72" s="86">
        <f t="shared" si="41"/>
        <v>0</v>
      </c>
      <c r="F72" s="86">
        <f t="shared" si="41"/>
        <v>0</v>
      </c>
      <c r="G72" s="108">
        <f t="shared" si="41"/>
        <v>0</v>
      </c>
      <c r="H72" s="108">
        <f t="shared" si="41"/>
        <v>0</v>
      </c>
    </row>
    <row r="73" spans="1:8" ht="16.5" customHeight="1" x14ac:dyDescent="0.3">
      <c r="A73" s="28" t="s">
        <v>320</v>
      </c>
      <c r="B73" s="19" t="s">
        <v>302</v>
      </c>
      <c r="C73" s="86">
        <f>+C74</f>
        <v>0</v>
      </c>
      <c r="D73" s="86">
        <f t="shared" si="41"/>
        <v>0</v>
      </c>
      <c r="E73" s="86">
        <f t="shared" si="41"/>
        <v>0</v>
      </c>
      <c r="F73" s="86">
        <f t="shared" si="41"/>
        <v>0</v>
      </c>
      <c r="G73" s="108">
        <f t="shared" si="41"/>
        <v>0</v>
      </c>
      <c r="H73" s="108">
        <f t="shared" si="41"/>
        <v>0</v>
      </c>
    </row>
    <row r="74" spans="1:8" s="18" customFormat="1" ht="16.5" customHeight="1" x14ac:dyDescent="0.3">
      <c r="A74" s="28" t="s">
        <v>322</v>
      </c>
      <c r="B74" s="23" t="s">
        <v>304</v>
      </c>
      <c r="C74" s="88"/>
      <c r="D74" s="89">
        <v>0</v>
      </c>
      <c r="E74" s="89">
        <v>0</v>
      </c>
      <c r="F74" s="89">
        <v>0</v>
      </c>
      <c r="G74" s="103">
        <v>0</v>
      </c>
      <c r="H74" s="103">
        <v>0</v>
      </c>
    </row>
    <row r="75" spans="1:8" s="18" customFormat="1" ht="16.5" customHeight="1" x14ac:dyDescent="0.3">
      <c r="A75" s="28" t="s">
        <v>196</v>
      </c>
      <c r="B75" s="29" t="s">
        <v>197</v>
      </c>
      <c r="C75" s="88">
        <f t="shared" ref="C75:H75" si="42">C76+C77</f>
        <v>0</v>
      </c>
      <c r="D75" s="88">
        <f t="shared" si="42"/>
        <v>66000</v>
      </c>
      <c r="E75" s="88">
        <f t="shared" si="42"/>
        <v>66000</v>
      </c>
      <c r="F75" s="88">
        <f t="shared" si="42"/>
        <v>37400</v>
      </c>
      <c r="G75" s="110">
        <f t="shared" si="42"/>
        <v>34620</v>
      </c>
      <c r="H75" s="110">
        <f t="shared" si="42"/>
        <v>5916</v>
      </c>
    </row>
    <row r="76" spans="1:8" s="18" customFormat="1" ht="16.5" customHeight="1" x14ac:dyDescent="0.3">
      <c r="A76" s="28" t="s">
        <v>325</v>
      </c>
      <c r="B76" s="30" t="s">
        <v>307</v>
      </c>
      <c r="C76" s="88"/>
      <c r="D76" s="89">
        <v>0</v>
      </c>
      <c r="E76" s="89">
        <v>0</v>
      </c>
      <c r="F76" s="89">
        <v>0</v>
      </c>
      <c r="G76" s="103">
        <v>0</v>
      </c>
      <c r="H76" s="103">
        <v>0</v>
      </c>
    </row>
    <row r="77" spans="1:8" ht="16.5" customHeight="1" x14ac:dyDescent="0.3">
      <c r="A77" s="28" t="s">
        <v>327</v>
      </c>
      <c r="B77" s="30" t="s">
        <v>309</v>
      </c>
      <c r="C77" s="88"/>
      <c r="D77" s="89">
        <v>66000</v>
      </c>
      <c r="E77" s="89">
        <v>66000</v>
      </c>
      <c r="F77" s="89">
        <v>37400</v>
      </c>
      <c r="G77" s="103">
        <v>34620</v>
      </c>
      <c r="H77" s="103">
        <v>5916</v>
      </c>
    </row>
    <row r="78" spans="1:8" s="18" customFormat="1" ht="16.5" customHeight="1" x14ac:dyDescent="0.3">
      <c r="A78" s="16" t="s">
        <v>329</v>
      </c>
      <c r="B78" s="19" t="s">
        <v>198</v>
      </c>
      <c r="C78" s="87">
        <f t="shared" ref="C78:H78" si="43">+C79</f>
        <v>0</v>
      </c>
      <c r="D78" s="87">
        <f t="shared" si="43"/>
        <v>0</v>
      </c>
      <c r="E78" s="87">
        <f t="shared" si="43"/>
        <v>0</v>
      </c>
      <c r="F78" s="87">
        <f t="shared" si="43"/>
        <v>0</v>
      </c>
      <c r="G78" s="109">
        <f t="shared" si="43"/>
        <v>0</v>
      </c>
      <c r="H78" s="109">
        <f t="shared" si="43"/>
        <v>0</v>
      </c>
    </row>
    <row r="79" spans="1:8" s="18" customFormat="1" ht="16.5" customHeight="1" x14ac:dyDescent="0.3">
      <c r="A79" s="16" t="s">
        <v>331</v>
      </c>
      <c r="B79" s="19" t="s">
        <v>199</v>
      </c>
      <c r="C79" s="87">
        <f t="shared" ref="C79" si="44">+C80+C85</f>
        <v>0</v>
      </c>
      <c r="D79" s="87">
        <f t="shared" ref="D79:H79" si="45">+D80+D85</f>
        <v>0</v>
      </c>
      <c r="E79" s="87">
        <f t="shared" si="45"/>
        <v>0</v>
      </c>
      <c r="F79" s="87">
        <f t="shared" si="45"/>
        <v>0</v>
      </c>
      <c r="G79" s="109">
        <f t="shared" si="45"/>
        <v>0</v>
      </c>
      <c r="H79" s="109">
        <f t="shared" si="45"/>
        <v>0</v>
      </c>
    </row>
    <row r="80" spans="1:8" s="18" customFormat="1" ht="16.5" customHeight="1" x14ac:dyDescent="0.3">
      <c r="A80" s="16" t="s">
        <v>333</v>
      </c>
      <c r="B80" s="19" t="s">
        <v>313</v>
      </c>
      <c r="C80" s="87">
        <f t="shared" ref="C80" si="46">+C82+C84+C83+C81</f>
        <v>0</v>
      </c>
      <c r="D80" s="87">
        <f t="shared" ref="D80:H80" si="47">+D82+D84+D83+D81</f>
        <v>0</v>
      </c>
      <c r="E80" s="87">
        <f t="shared" si="47"/>
        <v>0</v>
      </c>
      <c r="F80" s="87">
        <f t="shared" si="47"/>
        <v>0</v>
      </c>
      <c r="G80" s="109">
        <f t="shared" si="47"/>
        <v>0</v>
      </c>
      <c r="H80" s="109">
        <f t="shared" si="47"/>
        <v>0</v>
      </c>
    </row>
    <row r="81" spans="1:8" s="18" customFormat="1" ht="16.5" customHeight="1" x14ac:dyDescent="0.3">
      <c r="A81" s="16" t="s">
        <v>335</v>
      </c>
      <c r="B81" s="22" t="s">
        <v>315</v>
      </c>
      <c r="C81" s="87"/>
      <c r="D81" s="89">
        <v>0</v>
      </c>
      <c r="E81" s="89">
        <v>0</v>
      </c>
      <c r="F81" s="89">
        <v>0</v>
      </c>
      <c r="G81" s="103">
        <v>0</v>
      </c>
      <c r="H81" s="103">
        <v>0</v>
      </c>
    </row>
    <row r="82" spans="1:8" s="18" customFormat="1" ht="16.5" customHeight="1" x14ac:dyDescent="0.3">
      <c r="A82" s="21" t="s">
        <v>337</v>
      </c>
      <c r="B82" s="23" t="s">
        <v>317</v>
      </c>
      <c r="C82" s="88"/>
      <c r="D82" s="89">
        <v>0</v>
      </c>
      <c r="E82" s="89">
        <v>0</v>
      </c>
      <c r="F82" s="89">
        <v>0</v>
      </c>
      <c r="G82" s="103">
        <v>0</v>
      </c>
      <c r="H82" s="103">
        <v>0</v>
      </c>
    </row>
    <row r="83" spans="1:8" s="18" customFormat="1" ht="16.5" customHeight="1" x14ac:dyDescent="0.3">
      <c r="A83" s="21" t="s">
        <v>338</v>
      </c>
      <c r="B83" s="22" t="s">
        <v>319</v>
      </c>
      <c r="C83" s="88"/>
      <c r="D83" s="89">
        <v>0</v>
      </c>
      <c r="E83" s="89">
        <v>0</v>
      </c>
      <c r="F83" s="89">
        <v>0</v>
      </c>
      <c r="G83" s="103">
        <v>0</v>
      </c>
      <c r="H83" s="103">
        <v>0</v>
      </c>
    </row>
    <row r="84" spans="1:8" ht="16.5" customHeight="1" x14ac:dyDescent="0.3">
      <c r="A84" s="21" t="s">
        <v>339</v>
      </c>
      <c r="B84" s="23" t="s">
        <v>321</v>
      </c>
      <c r="C84" s="88"/>
      <c r="D84" s="89">
        <v>0</v>
      </c>
      <c r="E84" s="89">
        <v>0</v>
      </c>
      <c r="F84" s="89">
        <v>0</v>
      </c>
      <c r="G84" s="103">
        <v>0</v>
      </c>
      <c r="H84" s="103">
        <v>0</v>
      </c>
    </row>
    <row r="85" spans="1:8" ht="16.5" customHeight="1" x14ac:dyDescent="0.3">
      <c r="A85" s="31" t="s">
        <v>341</v>
      </c>
      <c r="B85" s="22" t="s">
        <v>323</v>
      </c>
      <c r="C85" s="88"/>
      <c r="D85" s="89">
        <v>0</v>
      </c>
      <c r="E85" s="89">
        <v>0</v>
      </c>
      <c r="F85" s="89">
        <v>0</v>
      </c>
      <c r="G85" s="103">
        <v>0</v>
      </c>
      <c r="H85" s="103">
        <v>0</v>
      </c>
    </row>
    <row r="86" spans="1:8" ht="16.5" customHeight="1" x14ac:dyDescent="0.3">
      <c r="A86" s="21" t="s">
        <v>227</v>
      </c>
      <c r="B86" s="23" t="s">
        <v>324</v>
      </c>
      <c r="C86" s="88"/>
      <c r="D86" s="89">
        <v>0</v>
      </c>
      <c r="E86" s="89">
        <v>0</v>
      </c>
      <c r="F86" s="89">
        <v>0</v>
      </c>
      <c r="G86" s="103">
        <v>0</v>
      </c>
      <c r="H86" s="103">
        <v>0</v>
      </c>
    </row>
    <row r="87" spans="1:8" ht="16.5" customHeight="1" x14ac:dyDescent="0.3">
      <c r="A87" s="21" t="s">
        <v>343</v>
      </c>
      <c r="B87" s="23" t="s">
        <v>326</v>
      </c>
      <c r="C87" s="86">
        <f t="shared" ref="C87:H87" si="48">+C44-C89+C23+C78+C244+C75</f>
        <v>0</v>
      </c>
      <c r="D87" s="86">
        <f t="shared" si="48"/>
        <v>248797000</v>
      </c>
      <c r="E87" s="86">
        <f t="shared" si="48"/>
        <v>248797000</v>
      </c>
      <c r="F87" s="86">
        <f t="shared" si="48"/>
        <v>149305180</v>
      </c>
      <c r="G87" s="108">
        <f t="shared" si="48"/>
        <v>148994388</v>
      </c>
      <c r="H87" s="108">
        <f t="shared" si="48"/>
        <v>24233996</v>
      </c>
    </row>
    <row r="88" spans="1:8" ht="16.5" customHeight="1" x14ac:dyDescent="0.3">
      <c r="A88" s="21"/>
      <c r="B88" s="23" t="s">
        <v>328</v>
      </c>
      <c r="C88" s="86"/>
      <c r="D88" s="89">
        <v>0</v>
      </c>
      <c r="E88" s="89">
        <v>0</v>
      </c>
      <c r="F88" s="89">
        <v>0</v>
      </c>
      <c r="G88" s="114">
        <v>-43009</v>
      </c>
      <c r="H88" s="114">
        <v>0</v>
      </c>
    </row>
    <row r="89" spans="1:8" ht="16.5" customHeight="1" x14ac:dyDescent="0.35">
      <c r="A89" s="21" t="s">
        <v>346</v>
      </c>
      <c r="B89" s="19" t="s">
        <v>330</v>
      </c>
      <c r="C89" s="93">
        <f t="shared" ref="C89:H89" si="49">+C90+C175+C216+C220+C239+C241</f>
        <v>0</v>
      </c>
      <c r="D89" s="93">
        <f t="shared" si="49"/>
        <v>644122110</v>
      </c>
      <c r="E89" s="93">
        <f t="shared" si="49"/>
        <v>629248680</v>
      </c>
      <c r="F89" s="93">
        <f t="shared" si="49"/>
        <v>399810920</v>
      </c>
      <c r="G89" s="115">
        <f t="shared" si="49"/>
        <v>395393940</v>
      </c>
      <c r="H89" s="115">
        <f t="shared" si="49"/>
        <v>67831257</v>
      </c>
    </row>
    <row r="90" spans="1:8" s="25" customFormat="1" ht="16.5" customHeight="1" x14ac:dyDescent="0.3">
      <c r="A90" s="16" t="s">
        <v>348</v>
      </c>
      <c r="B90" s="19" t="s">
        <v>332</v>
      </c>
      <c r="C90" s="87">
        <f t="shared" ref="C90:H90" si="50">+C91+C107+C141+C167+C171</f>
        <v>0</v>
      </c>
      <c r="D90" s="87">
        <f t="shared" si="50"/>
        <v>285230210</v>
      </c>
      <c r="E90" s="87">
        <f t="shared" si="50"/>
        <v>262294250</v>
      </c>
      <c r="F90" s="87">
        <f t="shared" si="50"/>
        <v>187450630</v>
      </c>
      <c r="G90" s="109">
        <f t="shared" si="50"/>
        <v>186680107</v>
      </c>
      <c r="H90" s="109">
        <f t="shared" si="50"/>
        <v>34281159</v>
      </c>
    </row>
    <row r="91" spans="1:8" s="25" customFormat="1" ht="16.5" customHeight="1" x14ac:dyDescent="0.3">
      <c r="A91" s="21" t="s">
        <v>350</v>
      </c>
      <c r="B91" s="19" t="s">
        <v>334</v>
      </c>
      <c r="C91" s="86">
        <f t="shared" ref="C91:H91" si="51">+C92+C104+C105+C95+C98+C93+C94</f>
        <v>0</v>
      </c>
      <c r="D91" s="86">
        <f t="shared" si="51"/>
        <v>96425510</v>
      </c>
      <c r="E91" s="86">
        <f t="shared" si="51"/>
        <v>101004800</v>
      </c>
      <c r="F91" s="86">
        <f t="shared" si="51"/>
        <v>77672940</v>
      </c>
      <c r="G91" s="108">
        <f t="shared" si="51"/>
        <v>76903396</v>
      </c>
      <c r="H91" s="108">
        <f t="shared" si="51"/>
        <v>12060717</v>
      </c>
    </row>
    <row r="92" spans="1:8" s="25" customFormat="1" ht="16.5" customHeight="1" x14ac:dyDescent="0.3">
      <c r="A92" s="21"/>
      <c r="B92" s="22" t="s">
        <v>336</v>
      </c>
      <c r="C92" s="88"/>
      <c r="D92" s="89">
        <v>84515060</v>
      </c>
      <c r="E92" s="89">
        <v>88601000</v>
      </c>
      <c r="F92" s="89">
        <v>69476300</v>
      </c>
      <c r="G92" s="103">
        <v>69476300</v>
      </c>
      <c r="H92" s="103">
        <v>11352465</v>
      </c>
    </row>
    <row r="93" spans="1:8" s="25" customFormat="1" ht="45" x14ac:dyDescent="0.3">
      <c r="A93" s="21"/>
      <c r="B93" s="22" t="s">
        <v>510</v>
      </c>
      <c r="C93" s="88"/>
      <c r="D93" s="89">
        <v>0</v>
      </c>
      <c r="E93" s="89">
        <v>0</v>
      </c>
      <c r="F93" s="89">
        <v>0</v>
      </c>
      <c r="G93" s="103">
        <v>0</v>
      </c>
      <c r="H93" s="103">
        <v>0</v>
      </c>
    </row>
    <row r="94" spans="1:8" s="25" customFormat="1" ht="60" x14ac:dyDescent="0.3">
      <c r="A94" s="21"/>
      <c r="B94" s="22" t="s">
        <v>511</v>
      </c>
      <c r="C94" s="88"/>
      <c r="D94" s="89">
        <v>4450</v>
      </c>
      <c r="E94" s="89">
        <v>4450</v>
      </c>
      <c r="F94" s="89">
        <v>4450</v>
      </c>
      <c r="G94" s="103">
        <v>1229</v>
      </c>
      <c r="H94" s="103">
        <v>1229</v>
      </c>
    </row>
    <row r="95" spans="1:8" s="25" customFormat="1" ht="16.5" customHeight="1" x14ac:dyDescent="0.3">
      <c r="A95" s="21"/>
      <c r="B95" s="22" t="s">
        <v>512</v>
      </c>
      <c r="C95" s="88">
        <f>C96+C97</f>
        <v>0</v>
      </c>
      <c r="D95" s="88">
        <f t="shared" ref="D95:H95" si="52">D96+D97</f>
        <v>0</v>
      </c>
      <c r="E95" s="88">
        <f t="shared" si="52"/>
        <v>0</v>
      </c>
      <c r="F95" s="88">
        <f t="shared" si="52"/>
        <v>0</v>
      </c>
      <c r="G95" s="110">
        <f t="shared" si="52"/>
        <v>0</v>
      </c>
      <c r="H95" s="110">
        <f t="shared" si="52"/>
        <v>0</v>
      </c>
    </row>
    <row r="96" spans="1:8" s="25" customFormat="1" ht="16.5" customHeight="1" x14ac:dyDescent="0.3">
      <c r="A96" s="21"/>
      <c r="B96" s="22" t="s">
        <v>513</v>
      </c>
      <c r="C96" s="88"/>
      <c r="D96" s="89">
        <v>0</v>
      </c>
      <c r="E96" s="89">
        <v>0</v>
      </c>
      <c r="F96" s="89">
        <v>0</v>
      </c>
      <c r="G96" s="103">
        <v>0</v>
      </c>
      <c r="H96" s="103">
        <v>0</v>
      </c>
    </row>
    <row r="97" spans="1:8" s="25" customFormat="1" ht="60" x14ac:dyDescent="0.3">
      <c r="A97" s="21"/>
      <c r="B97" s="22" t="s">
        <v>511</v>
      </c>
      <c r="C97" s="88"/>
      <c r="D97" s="89">
        <v>0</v>
      </c>
      <c r="E97" s="89">
        <v>0</v>
      </c>
      <c r="F97" s="89">
        <v>0</v>
      </c>
      <c r="G97" s="103">
        <v>0</v>
      </c>
      <c r="H97" s="103">
        <v>0</v>
      </c>
    </row>
    <row r="98" spans="1:8" s="25" customFormat="1" ht="16.5" customHeight="1" x14ac:dyDescent="0.3">
      <c r="A98" s="21"/>
      <c r="B98" s="94" t="s">
        <v>478</v>
      </c>
      <c r="C98" s="88">
        <f t="shared" ref="C98:H98" si="53">C99+C102+C103</f>
        <v>0</v>
      </c>
      <c r="D98" s="88">
        <f t="shared" si="53"/>
        <v>9352000</v>
      </c>
      <c r="E98" s="88">
        <f t="shared" si="53"/>
        <v>9802350</v>
      </c>
      <c r="F98" s="88">
        <f t="shared" si="53"/>
        <v>6076530</v>
      </c>
      <c r="G98" s="110">
        <f t="shared" si="53"/>
        <v>6015717</v>
      </c>
      <c r="H98" s="110">
        <f t="shared" si="53"/>
        <v>487145</v>
      </c>
    </row>
    <row r="99" spans="1:8" s="25" customFormat="1" ht="30" x14ac:dyDescent="0.3">
      <c r="A99" s="21"/>
      <c r="B99" s="22" t="s">
        <v>479</v>
      </c>
      <c r="C99" s="88">
        <f>C100+C101</f>
        <v>0</v>
      </c>
      <c r="D99" s="88">
        <f t="shared" ref="D99:H99" si="54">D100+D101</f>
        <v>8807000</v>
      </c>
      <c r="E99" s="88">
        <f t="shared" si="54"/>
        <v>9279350</v>
      </c>
      <c r="F99" s="88">
        <f t="shared" si="54"/>
        <v>5723720</v>
      </c>
      <c r="G99" s="110">
        <f t="shared" si="54"/>
        <v>5723707</v>
      </c>
      <c r="H99" s="110">
        <f t="shared" si="54"/>
        <v>461756</v>
      </c>
    </row>
    <row r="100" spans="1:8" s="25" customFormat="1" x14ac:dyDescent="0.3">
      <c r="A100" s="21"/>
      <c r="B100" s="22" t="s">
        <v>513</v>
      </c>
      <c r="C100" s="88"/>
      <c r="D100" s="89">
        <v>8807000</v>
      </c>
      <c r="E100" s="89">
        <v>9279350</v>
      </c>
      <c r="F100" s="89">
        <v>5723720</v>
      </c>
      <c r="G100" s="103">
        <v>5723707</v>
      </c>
      <c r="H100" s="103">
        <v>461756</v>
      </c>
    </row>
    <row r="101" spans="1:8" s="25" customFormat="1" ht="60" x14ac:dyDescent="0.3">
      <c r="A101" s="21"/>
      <c r="B101" s="22" t="s">
        <v>511</v>
      </c>
      <c r="C101" s="88"/>
      <c r="D101" s="89">
        <v>0</v>
      </c>
      <c r="E101" s="89">
        <v>0</v>
      </c>
      <c r="F101" s="89">
        <v>0</v>
      </c>
      <c r="G101" s="103">
        <v>0</v>
      </c>
      <c r="H101" s="103">
        <v>0</v>
      </c>
    </row>
    <row r="102" spans="1:8" s="25" customFormat="1" ht="60" x14ac:dyDescent="0.3">
      <c r="A102" s="21"/>
      <c r="B102" s="22" t="s">
        <v>480</v>
      </c>
      <c r="C102" s="88"/>
      <c r="D102" s="88">
        <v>293000</v>
      </c>
      <c r="E102" s="88">
        <v>280000</v>
      </c>
      <c r="F102" s="88">
        <v>162030</v>
      </c>
      <c r="G102" s="110">
        <v>162005</v>
      </c>
      <c r="H102" s="110">
        <v>13882</v>
      </c>
    </row>
    <row r="103" spans="1:8" s="25" customFormat="1" ht="45" x14ac:dyDescent="0.3">
      <c r="A103" s="21"/>
      <c r="B103" s="22" t="s">
        <v>481</v>
      </c>
      <c r="C103" s="88"/>
      <c r="D103" s="89">
        <v>252000</v>
      </c>
      <c r="E103" s="89">
        <v>243000</v>
      </c>
      <c r="F103" s="89">
        <v>190780</v>
      </c>
      <c r="G103" s="103">
        <v>130005</v>
      </c>
      <c r="H103" s="103">
        <v>11507</v>
      </c>
    </row>
    <row r="104" spans="1:8" s="25" customFormat="1" ht="16.5" customHeight="1" x14ac:dyDescent="0.3">
      <c r="A104" s="21"/>
      <c r="B104" s="22" t="s">
        <v>340</v>
      </c>
      <c r="C104" s="88"/>
      <c r="D104" s="89">
        <v>126000</v>
      </c>
      <c r="E104" s="89">
        <v>126000</v>
      </c>
      <c r="F104" s="89">
        <v>77640</v>
      </c>
      <c r="G104" s="103">
        <v>69000</v>
      </c>
      <c r="H104" s="103">
        <v>12000</v>
      </c>
    </row>
    <row r="105" spans="1:8" s="25" customFormat="1" ht="45" x14ac:dyDescent="0.3">
      <c r="A105" s="21"/>
      <c r="B105" s="22" t="s">
        <v>342</v>
      </c>
      <c r="C105" s="88"/>
      <c r="D105" s="89">
        <v>2428000</v>
      </c>
      <c r="E105" s="89">
        <v>2471000</v>
      </c>
      <c r="F105" s="89">
        <v>2038020</v>
      </c>
      <c r="G105" s="103">
        <v>1341150</v>
      </c>
      <c r="H105" s="103">
        <v>207878</v>
      </c>
    </row>
    <row r="106" spans="1:8" x14ac:dyDescent="0.3">
      <c r="A106" s="21"/>
      <c r="B106" s="23" t="s">
        <v>328</v>
      </c>
      <c r="C106" s="88"/>
      <c r="D106" s="89"/>
      <c r="E106" s="89"/>
      <c r="F106" s="89"/>
      <c r="G106" s="103">
        <v>-33964</v>
      </c>
      <c r="H106" s="103">
        <v>-13442</v>
      </c>
    </row>
    <row r="107" spans="1:8" ht="30" x14ac:dyDescent="0.3">
      <c r="A107" s="21" t="s">
        <v>358</v>
      </c>
      <c r="B107" s="19" t="s">
        <v>344</v>
      </c>
      <c r="C107" s="88">
        <f t="shared" ref="C107:H107" si="55">C108+C111+C114+C117+C120+C123+C129+C126+C132</f>
        <v>0</v>
      </c>
      <c r="D107" s="88">
        <f t="shared" si="55"/>
        <v>151387360</v>
      </c>
      <c r="E107" s="88">
        <f t="shared" si="55"/>
        <v>132343430</v>
      </c>
      <c r="F107" s="88">
        <f t="shared" si="55"/>
        <v>90811310</v>
      </c>
      <c r="G107" s="110">
        <f t="shared" si="55"/>
        <v>90810426</v>
      </c>
      <c r="H107" s="110">
        <f t="shared" si="55"/>
        <v>18759656</v>
      </c>
    </row>
    <row r="108" spans="1:8" ht="16.5" customHeight="1" x14ac:dyDescent="0.3">
      <c r="A108" s="21"/>
      <c r="B108" s="22" t="s">
        <v>345</v>
      </c>
      <c r="C108" s="88">
        <f>C109+C110</f>
        <v>0</v>
      </c>
      <c r="D108" s="88">
        <f t="shared" ref="D108:H108" si="56">D109+D110</f>
        <v>8092960</v>
      </c>
      <c r="E108" s="88">
        <f t="shared" si="56"/>
        <v>4232960</v>
      </c>
      <c r="F108" s="88">
        <f t="shared" si="56"/>
        <v>4039950</v>
      </c>
      <c r="G108" s="110">
        <f t="shared" si="56"/>
        <v>4039899</v>
      </c>
      <c r="H108" s="110">
        <f t="shared" si="56"/>
        <v>1518411</v>
      </c>
    </row>
    <row r="109" spans="1:8" ht="16.5" customHeight="1" x14ac:dyDescent="0.3">
      <c r="A109" s="21"/>
      <c r="B109" s="22" t="s">
        <v>336</v>
      </c>
      <c r="C109" s="88"/>
      <c r="D109" s="89">
        <v>8092960</v>
      </c>
      <c r="E109" s="89">
        <v>4232960</v>
      </c>
      <c r="F109" s="89">
        <v>4039950</v>
      </c>
      <c r="G109" s="103">
        <v>4039899</v>
      </c>
      <c r="H109" s="103">
        <v>1518411</v>
      </c>
    </row>
    <row r="110" spans="1:8" ht="60" x14ac:dyDescent="0.3">
      <c r="A110" s="21"/>
      <c r="B110" s="22" t="s">
        <v>511</v>
      </c>
      <c r="C110" s="88"/>
      <c r="D110" s="89">
        <v>0</v>
      </c>
      <c r="E110" s="89">
        <v>0</v>
      </c>
      <c r="F110" s="89">
        <v>0</v>
      </c>
      <c r="G110" s="103">
        <v>0</v>
      </c>
      <c r="H110" s="103">
        <v>0</v>
      </c>
    </row>
    <row r="111" spans="1:8" x14ac:dyDescent="0.3">
      <c r="A111" s="21"/>
      <c r="B111" s="22" t="s">
        <v>347</v>
      </c>
      <c r="C111" s="88">
        <f>C112+C113</f>
        <v>0</v>
      </c>
      <c r="D111" s="88">
        <f t="shared" ref="D111:H111" si="57">D112+D113</f>
        <v>0</v>
      </c>
      <c r="E111" s="88">
        <f t="shared" si="57"/>
        <v>0</v>
      </c>
      <c r="F111" s="88">
        <f t="shared" si="57"/>
        <v>0</v>
      </c>
      <c r="G111" s="110">
        <f t="shared" si="57"/>
        <v>0</v>
      </c>
      <c r="H111" s="110">
        <f t="shared" si="57"/>
        <v>0</v>
      </c>
    </row>
    <row r="112" spans="1:8" x14ac:dyDescent="0.3">
      <c r="A112" s="21"/>
      <c r="B112" s="22" t="s">
        <v>336</v>
      </c>
      <c r="C112" s="88"/>
      <c r="D112" s="89">
        <v>0</v>
      </c>
      <c r="E112" s="89">
        <v>0</v>
      </c>
      <c r="F112" s="89">
        <v>0</v>
      </c>
      <c r="G112" s="103">
        <v>0</v>
      </c>
      <c r="H112" s="103">
        <v>0</v>
      </c>
    </row>
    <row r="113" spans="1:8" ht="60" x14ac:dyDescent="0.3">
      <c r="A113" s="21"/>
      <c r="B113" s="22" t="s">
        <v>511</v>
      </c>
      <c r="C113" s="88"/>
      <c r="D113" s="89">
        <v>0</v>
      </c>
      <c r="E113" s="89">
        <v>0</v>
      </c>
      <c r="F113" s="89">
        <v>0</v>
      </c>
      <c r="G113" s="103">
        <v>0</v>
      </c>
      <c r="H113" s="103">
        <v>0</v>
      </c>
    </row>
    <row r="114" spans="1:8" s="18" customFormat="1" ht="16.5" customHeight="1" x14ac:dyDescent="0.3">
      <c r="A114" s="21"/>
      <c r="B114" s="22" t="s">
        <v>349</v>
      </c>
      <c r="C114" s="88">
        <f>C115+C116</f>
        <v>0</v>
      </c>
      <c r="D114" s="88">
        <f t="shared" ref="D114:H114" si="58">D115+D116</f>
        <v>9400520</v>
      </c>
      <c r="E114" s="88">
        <f t="shared" si="58"/>
        <v>7808320</v>
      </c>
      <c r="F114" s="88">
        <f t="shared" si="58"/>
        <v>7135770</v>
      </c>
      <c r="G114" s="110">
        <f t="shared" si="58"/>
        <v>7135750</v>
      </c>
      <c r="H114" s="110">
        <f t="shared" si="58"/>
        <v>2267396</v>
      </c>
    </row>
    <row r="115" spans="1:8" s="18" customFormat="1" ht="16.5" customHeight="1" x14ac:dyDescent="0.3">
      <c r="A115" s="21"/>
      <c r="B115" s="22" t="s">
        <v>336</v>
      </c>
      <c r="C115" s="88"/>
      <c r="D115" s="89">
        <v>9400520</v>
      </c>
      <c r="E115" s="89">
        <v>7808320</v>
      </c>
      <c r="F115" s="89">
        <v>7135770</v>
      </c>
      <c r="G115" s="103">
        <v>7135750</v>
      </c>
      <c r="H115" s="103">
        <v>2267396</v>
      </c>
    </row>
    <row r="116" spans="1:8" s="18" customFormat="1" ht="60" x14ac:dyDescent="0.3">
      <c r="A116" s="21"/>
      <c r="B116" s="22" t="s">
        <v>511</v>
      </c>
      <c r="C116" s="88"/>
      <c r="D116" s="89">
        <v>0</v>
      </c>
      <c r="E116" s="89">
        <v>0</v>
      </c>
      <c r="F116" s="89">
        <v>0</v>
      </c>
      <c r="G116" s="103">
        <v>0</v>
      </c>
      <c r="H116" s="103">
        <v>0</v>
      </c>
    </row>
    <row r="117" spans="1:8" ht="16.5" customHeight="1" x14ac:dyDescent="0.3">
      <c r="A117" s="21"/>
      <c r="B117" s="22" t="s">
        <v>351</v>
      </c>
      <c r="C117" s="88">
        <f>C118+C119</f>
        <v>0</v>
      </c>
      <c r="D117" s="88">
        <f t="shared" ref="D117:H117" si="59">D118+D119</f>
        <v>47440650</v>
      </c>
      <c r="E117" s="88">
        <f t="shared" si="59"/>
        <v>40779400</v>
      </c>
      <c r="F117" s="88">
        <f t="shared" si="59"/>
        <v>26755700</v>
      </c>
      <c r="G117" s="110">
        <f t="shared" si="59"/>
        <v>26755098</v>
      </c>
      <c r="H117" s="110">
        <f t="shared" si="59"/>
        <v>4267611</v>
      </c>
    </row>
    <row r="118" spans="1:8" ht="16.5" customHeight="1" x14ac:dyDescent="0.3">
      <c r="A118" s="21"/>
      <c r="B118" s="22" t="s">
        <v>336</v>
      </c>
      <c r="C118" s="88"/>
      <c r="D118" s="89">
        <v>47439430</v>
      </c>
      <c r="E118" s="89">
        <v>40778180</v>
      </c>
      <c r="F118" s="89">
        <v>26754480</v>
      </c>
      <c r="G118" s="103">
        <v>26753884</v>
      </c>
      <c r="H118" s="103">
        <v>4266397</v>
      </c>
    </row>
    <row r="119" spans="1:8" ht="60" x14ac:dyDescent="0.3">
      <c r="A119" s="21"/>
      <c r="B119" s="22" t="s">
        <v>511</v>
      </c>
      <c r="C119" s="88"/>
      <c r="D119" s="89">
        <v>1220</v>
      </c>
      <c r="E119" s="89">
        <v>1220</v>
      </c>
      <c r="F119" s="89">
        <v>1220</v>
      </c>
      <c r="G119" s="103">
        <v>1214</v>
      </c>
      <c r="H119" s="103">
        <v>1214</v>
      </c>
    </row>
    <row r="120" spans="1:8" x14ac:dyDescent="0.3">
      <c r="A120" s="21"/>
      <c r="B120" s="33" t="s">
        <v>352</v>
      </c>
      <c r="C120" s="88">
        <f>C121+C122</f>
        <v>0</v>
      </c>
      <c r="D120" s="88">
        <f t="shared" ref="D120:H120" si="60">D121+D122</f>
        <v>40440</v>
      </c>
      <c r="E120" s="88">
        <f t="shared" si="60"/>
        <v>30080</v>
      </c>
      <c r="F120" s="88">
        <f t="shared" si="60"/>
        <v>21120</v>
      </c>
      <c r="G120" s="110">
        <f t="shared" si="60"/>
        <v>21102</v>
      </c>
      <c r="H120" s="110">
        <f t="shared" si="60"/>
        <v>5966</v>
      </c>
    </row>
    <row r="121" spans="1:8" x14ac:dyDescent="0.3">
      <c r="A121" s="21"/>
      <c r="B121" s="33" t="s">
        <v>336</v>
      </c>
      <c r="C121" s="88"/>
      <c r="D121" s="89">
        <v>40440</v>
      </c>
      <c r="E121" s="89">
        <v>30080</v>
      </c>
      <c r="F121" s="89">
        <v>21120</v>
      </c>
      <c r="G121" s="103">
        <v>21102</v>
      </c>
      <c r="H121" s="103">
        <v>5966</v>
      </c>
    </row>
    <row r="122" spans="1:8" ht="60" x14ac:dyDescent="0.3">
      <c r="A122" s="21"/>
      <c r="B122" s="33" t="s">
        <v>511</v>
      </c>
      <c r="C122" s="88"/>
      <c r="D122" s="89">
        <v>0</v>
      </c>
      <c r="E122" s="89">
        <v>0</v>
      </c>
      <c r="F122" s="89">
        <v>0</v>
      </c>
      <c r="G122" s="103">
        <v>0</v>
      </c>
      <c r="H122" s="103">
        <v>0</v>
      </c>
    </row>
    <row r="123" spans="1:8" ht="30" x14ac:dyDescent="0.3">
      <c r="A123" s="21"/>
      <c r="B123" s="22" t="s">
        <v>353</v>
      </c>
      <c r="C123" s="88">
        <f>C124+C125</f>
        <v>0</v>
      </c>
      <c r="D123" s="88">
        <f t="shared" ref="D123:H123" si="61">D124+D125</f>
        <v>690370</v>
      </c>
      <c r="E123" s="88">
        <f t="shared" si="61"/>
        <v>667640</v>
      </c>
      <c r="F123" s="88">
        <f t="shared" si="61"/>
        <v>425980</v>
      </c>
      <c r="G123" s="110">
        <f t="shared" si="61"/>
        <v>425941</v>
      </c>
      <c r="H123" s="110">
        <f t="shared" si="61"/>
        <v>61191</v>
      </c>
    </row>
    <row r="124" spans="1:8" x14ac:dyDescent="0.3">
      <c r="A124" s="21"/>
      <c r="B124" s="22" t="s">
        <v>336</v>
      </c>
      <c r="C124" s="88"/>
      <c r="D124" s="89">
        <v>690370</v>
      </c>
      <c r="E124" s="89">
        <v>667640</v>
      </c>
      <c r="F124" s="89">
        <v>425980</v>
      </c>
      <c r="G124" s="103">
        <v>425941</v>
      </c>
      <c r="H124" s="103">
        <v>61191</v>
      </c>
    </row>
    <row r="125" spans="1:8" ht="60" x14ac:dyDescent="0.3">
      <c r="A125" s="21"/>
      <c r="B125" s="22" t="s">
        <v>511</v>
      </c>
      <c r="C125" s="88"/>
      <c r="D125" s="89">
        <v>0</v>
      </c>
      <c r="E125" s="89">
        <v>0</v>
      </c>
      <c r="F125" s="89">
        <v>0</v>
      </c>
      <c r="G125" s="103">
        <v>0</v>
      </c>
      <c r="H125" s="103">
        <v>0</v>
      </c>
    </row>
    <row r="126" spans="1:8" ht="16.5" customHeight="1" x14ac:dyDescent="0.3">
      <c r="A126" s="21"/>
      <c r="B126" s="34" t="s">
        <v>354</v>
      </c>
      <c r="C126" s="88">
        <f>C127+C128</f>
        <v>0</v>
      </c>
      <c r="D126" s="88">
        <f t="shared" ref="D126:H126" si="62">D127+D128</f>
        <v>0</v>
      </c>
      <c r="E126" s="88">
        <f t="shared" si="62"/>
        <v>0</v>
      </c>
      <c r="F126" s="88">
        <f t="shared" si="62"/>
        <v>0</v>
      </c>
      <c r="G126" s="110">
        <f t="shared" si="62"/>
        <v>0</v>
      </c>
      <c r="H126" s="110">
        <f t="shared" si="62"/>
        <v>0</v>
      </c>
    </row>
    <row r="127" spans="1:8" ht="16.5" customHeight="1" x14ac:dyDescent="0.3">
      <c r="A127" s="21"/>
      <c r="B127" s="34" t="s">
        <v>336</v>
      </c>
      <c r="C127" s="88"/>
      <c r="D127" s="89">
        <v>0</v>
      </c>
      <c r="E127" s="89">
        <v>0</v>
      </c>
      <c r="F127" s="89">
        <v>0</v>
      </c>
      <c r="G127" s="103">
        <v>0</v>
      </c>
      <c r="H127" s="103">
        <v>0</v>
      </c>
    </row>
    <row r="128" spans="1:8" ht="60" x14ac:dyDescent="0.3">
      <c r="A128" s="21"/>
      <c r="B128" s="34" t="s">
        <v>511</v>
      </c>
      <c r="C128" s="88"/>
      <c r="D128" s="89">
        <v>0</v>
      </c>
      <c r="E128" s="89">
        <v>0</v>
      </c>
      <c r="F128" s="89">
        <v>0</v>
      </c>
      <c r="G128" s="103">
        <v>0</v>
      </c>
      <c r="H128" s="103">
        <v>0</v>
      </c>
    </row>
    <row r="129" spans="1:8" x14ac:dyDescent="0.3">
      <c r="A129" s="21"/>
      <c r="B129" s="34" t="s">
        <v>355</v>
      </c>
      <c r="C129" s="88">
        <f>C130+C131</f>
        <v>0</v>
      </c>
      <c r="D129" s="88">
        <f t="shared" ref="D129:H129" si="63">D130+D131</f>
        <v>65667770</v>
      </c>
      <c r="E129" s="88">
        <f t="shared" si="63"/>
        <v>59461390</v>
      </c>
      <c r="F129" s="88">
        <f t="shared" si="63"/>
        <v>36956380</v>
      </c>
      <c r="G129" s="110">
        <f t="shared" si="63"/>
        <v>36956302</v>
      </c>
      <c r="H129" s="110">
        <f t="shared" si="63"/>
        <v>6720759</v>
      </c>
    </row>
    <row r="130" spans="1:8" x14ac:dyDescent="0.3">
      <c r="A130" s="21"/>
      <c r="B130" s="34" t="s">
        <v>336</v>
      </c>
      <c r="C130" s="88"/>
      <c r="D130" s="89">
        <v>65665100</v>
      </c>
      <c r="E130" s="89">
        <v>59458720</v>
      </c>
      <c r="F130" s="89">
        <v>36953710</v>
      </c>
      <c r="G130" s="116">
        <v>36953646</v>
      </c>
      <c r="H130" s="116">
        <v>6718103</v>
      </c>
    </row>
    <row r="131" spans="1:8" ht="60" x14ac:dyDescent="0.3">
      <c r="A131" s="21"/>
      <c r="B131" s="34" t="s">
        <v>511</v>
      </c>
      <c r="C131" s="88"/>
      <c r="D131" s="89">
        <v>2670</v>
      </c>
      <c r="E131" s="89">
        <v>2670</v>
      </c>
      <c r="F131" s="89">
        <v>2670</v>
      </c>
      <c r="G131" s="116">
        <v>2656</v>
      </c>
      <c r="H131" s="116">
        <v>2656</v>
      </c>
    </row>
    <row r="132" spans="1:8" ht="30" x14ac:dyDescent="0.3">
      <c r="A132" s="21"/>
      <c r="B132" s="35" t="s">
        <v>356</v>
      </c>
      <c r="C132" s="88">
        <f>C133+C136+C139+C137+C138</f>
        <v>0</v>
      </c>
      <c r="D132" s="88">
        <f t="shared" ref="D132:H132" si="64">D133+D136+D139+D137+D138</f>
        <v>20054650</v>
      </c>
      <c r="E132" s="88">
        <f t="shared" si="64"/>
        <v>19363640</v>
      </c>
      <c r="F132" s="88">
        <f t="shared" si="64"/>
        <v>15476410</v>
      </c>
      <c r="G132" s="110">
        <f t="shared" si="64"/>
        <v>15476334</v>
      </c>
      <c r="H132" s="110">
        <f t="shared" si="64"/>
        <v>3918322</v>
      </c>
    </row>
    <row r="133" spans="1:8" ht="16.5" customHeight="1" x14ac:dyDescent="0.3">
      <c r="A133" s="21"/>
      <c r="B133" s="34" t="s">
        <v>357</v>
      </c>
      <c r="C133" s="88">
        <f>C134+C135</f>
        <v>0</v>
      </c>
      <c r="D133" s="88">
        <f t="shared" ref="D133:H133" si="65">D134+D135</f>
        <v>16407620</v>
      </c>
      <c r="E133" s="88">
        <f t="shared" si="65"/>
        <v>16268460</v>
      </c>
      <c r="F133" s="88">
        <f t="shared" si="65"/>
        <v>12632820</v>
      </c>
      <c r="G133" s="110">
        <f t="shared" si="65"/>
        <v>12632770</v>
      </c>
      <c r="H133" s="110">
        <f t="shared" si="65"/>
        <v>2859738</v>
      </c>
    </row>
    <row r="134" spans="1:8" ht="16.5" customHeight="1" x14ac:dyDescent="0.3">
      <c r="A134" s="21"/>
      <c r="B134" s="34" t="s">
        <v>336</v>
      </c>
      <c r="C134" s="88"/>
      <c r="D134" s="89">
        <v>16407620</v>
      </c>
      <c r="E134" s="89">
        <v>16268460</v>
      </c>
      <c r="F134" s="89">
        <v>12632820</v>
      </c>
      <c r="G134" s="103">
        <v>12632770</v>
      </c>
      <c r="H134" s="103">
        <v>2859738</v>
      </c>
    </row>
    <row r="135" spans="1:8" ht="60" x14ac:dyDescent="0.3">
      <c r="A135" s="21"/>
      <c r="B135" s="34" t="s">
        <v>511</v>
      </c>
      <c r="C135" s="88"/>
      <c r="D135" s="89">
        <v>0</v>
      </c>
      <c r="E135" s="89">
        <v>0</v>
      </c>
      <c r="F135" s="89">
        <v>0</v>
      </c>
      <c r="G135" s="103">
        <v>0</v>
      </c>
      <c r="H135" s="103">
        <v>0</v>
      </c>
    </row>
    <row r="136" spans="1:8" x14ac:dyDescent="0.3">
      <c r="A136" s="21"/>
      <c r="B136" s="34" t="s">
        <v>491</v>
      </c>
      <c r="C136" s="88"/>
      <c r="D136" s="89">
        <v>0</v>
      </c>
      <c r="E136" s="89">
        <v>139000</v>
      </c>
      <c r="F136" s="89">
        <v>138410</v>
      </c>
      <c r="G136" s="103">
        <v>138400</v>
      </c>
      <c r="H136" s="103">
        <v>0</v>
      </c>
    </row>
    <row r="137" spans="1:8" ht="30" x14ac:dyDescent="0.3">
      <c r="A137" s="21"/>
      <c r="B137" s="34" t="s">
        <v>492</v>
      </c>
      <c r="C137" s="88"/>
      <c r="D137" s="89">
        <v>3647030</v>
      </c>
      <c r="E137" s="89">
        <v>2956180</v>
      </c>
      <c r="F137" s="89">
        <v>2705180</v>
      </c>
      <c r="G137" s="103">
        <v>2705164</v>
      </c>
      <c r="H137" s="103">
        <v>1058584</v>
      </c>
    </row>
    <row r="138" spans="1:8" x14ac:dyDescent="0.3">
      <c r="A138" s="21"/>
      <c r="B138" s="34" t="s">
        <v>498</v>
      </c>
      <c r="C138" s="88"/>
      <c r="D138" s="89">
        <v>0</v>
      </c>
      <c r="E138" s="89">
        <v>0</v>
      </c>
      <c r="F138" s="89">
        <v>0</v>
      </c>
      <c r="G138" s="103">
        <v>0</v>
      </c>
      <c r="H138" s="103">
        <v>0</v>
      </c>
    </row>
    <row r="139" spans="1:8" x14ac:dyDescent="0.3">
      <c r="A139" s="21"/>
      <c r="B139" s="34" t="s">
        <v>359</v>
      </c>
      <c r="C139" s="88"/>
      <c r="D139" s="89">
        <v>0</v>
      </c>
      <c r="E139" s="89">
        <v>0</v>
      </c>
      <c r="F139" s="89">
        <v>0</v>
      </c>
      <c r="G139" s="103">
        <v>0</v>
      </c>
      <c r="H139" s="103">
        <v>0</v>
      </c>
    </row>
    <row r="140" spans="1:8" x14ac:dyDescent="0.3">
      <c r="A140" s="21"/>
      <c r="B140" s="23" t="s">
        <v>328</v>
      </c>
      <c r="C140" s="88"/>
      <c r="D140" s="89">
        <v>0</v>
      </c>
      <c r="E140" s="89">
        <v>0</v>
      </c>
      <c r="F140" s="89">
        <v>0</v>
      </c>
      <c r="G140" s="103">
        <v>-6394</v>
      </c>
      <c r="H140" s="103">
        <v>0</v>
      </c>
    </row>
    <row r="141" spans="1:8" ht="36" customHeight="1" x14ac:dyDescent="0.3">
      <c r="A141" s="16" t="s">
        <v>369</v>
      </c>
      <c r="B141" s="19" t="s">
        <v>360</v>
      </c>
      <c r="C141" s="88">
        <f t="shared" ref="C141:H141" si="66">C142+C145+C148+C151+C152+C153+C154+C157+C158+C159</f>
        <v>0</v>
      </c>
      <c r="D141" s="88">
        <f t="shared" si="66"/>
        <v>6457350</v>
      </c>
      <c r="E141" s="88">
        <f t="shared" si="66"/>
        <v>4576020</v>
      </c>
      <c r="F141" s="88">
        <f t="shared" si="66"/>
        <v>3117060</v>
      </c>
      <c r="G141" s="110">
        <f t="shared" si="66"/>
        <v>3116978</v>
      </c>
      <c r="H141" s="110">
        <f t="shared" si="66"/>
        <v>657350</v>
      </c>
    </row>
    <row r="142" spans="1:8" x14ac:dyDescent="0.3">
      <c r="A142" s="21"/>
      <c r="B142" s="22" t="s">
        <v>351</v>
      </c>
      <c r="C142" s="88">
        <f>C143+C144</f>
        <v>0</v>
      </c>
      <c r="D142" s="88">
        <f t="shared" ref="D142:H142" si="67">D143+D144</f>
        <v>3484670</v>
      </c>
      <c r="E142" s="88">
        <f t="shared" si="67"/>
        <v>2758200</v>
      </c>
      <c r="F142" s="88">
        <f t="shared" si="67"/>
        <v>1820120</v>
      </c>
      <c r="G142" s="110">
        <f t="shared" si="67"/>
        <v>1820060</v>
      </c>
      <c r="H142" s="110">
        <f t="shared" si="67"/>
        <v>314694</v>
      </c>
    </row>
    <row r="143" spans="1:8" x14ac:dyDescent="0.3">
      <c r="A143" s="21"/>
      <c r="B143" s="22" t="s">
        <v>514</v>
      </c>
      <c r="C143" s="88"/>
      <c r="D143" s="89">
        <v>3484670</v>
      </c>
      <c r="E143" s="89">
        <v>2758200</v>
      </c>
      <c r="F143" s="89">
        <v>1820120</v>
      </c>
      <c r="G143" s="103">
        <v>1820060</v>
      </c>
      <c r="H143" s="103">
        <v>314694</v>
      </c>
    </row>
    <row r="144" spans="1:8" ht="60" x14ac:dyDescent="0.3">
      <c r="A144" s="21"/>
      <c r="B144" s="22" t="s">
        <v>511</v>
      </c>
      <c r="C144" s="88"/>
      <c r="D144" s="89">
        <v>0</v>
      </c>
      <c r="E144" s="89">
        <v>0</v>
      </c>
      <c r="F144" s="89">
        <v>0</v>
      </c>
      <c r="G144" s="103">
        <v>0</v>
      </c>
      <c r="H144" s="103">
        <v>0</v>
      </c>
    </row>
    <row r="145" spans="1:8" ht="30" x14ac:dyDescent="0.3">
      <c r="A145" s="21"/>
      <c r="B145" s="36" t="s">
        <v>361</v>
      </c>
      <c r="C145" s="88">
        <f>C146+C147</f>
        <v>0</v>
      </c>
      <c r="D145" s="88">
        <f t="shared" ref="D145:H145" si="68">D146+D147</f>
        <v>1293900</v>
      </c>
      <c r="E145" s="88">
        <f t="shared" si="68"/>
        <v>633060</v>
      </c>
      <c r="F145" s="88">
        <f t="shared" si="68"/>
        <v>424530</v>
      </c>
      <c r="G145" s="110">
        <f t="shared" si="68"/>
        <v>424530</v>
      </c>
      <c r="H145" s="110">
        <f t="shared" si="68"/>
        <v>145114</v>
      </c>
    </row>
    <row r="146" spans="1:8" x14ac:dyDescent="0.3">
      <c r="A146" s="21"/>
      <c r="B146" s="36" t="s">
        <v>514</v>
      </c>
      <c r="C146" s="88"/>
      <c r="D146" s="89">
        <v>1293900</v>
      </c>
      <c r="E146" s="89">
        <v>633060</v>
      </c>
      <c r="F146" s="89">
        <v>424530</v>
      </c>
      <c r="G146" s="103">
        <v>424530</v>
      </c>
      <c r="H146" s="103">
        <v>145114</v>
      </c>
    </row>
    <row r="147" spans="1:8" ht="60" x14ac:dyDescent="0.3">
      <c r="A147" s="21"/>
      <c r="B147" s="36" t="s">
        <v>511</v>
      </c>
      <c r="C147" s="88"/>
      <c r="D147" s="89">
        <v>0</v>
      </c>
      <c r="E147" s="89">
        <v>0</v>
      </c>
      <c r="F147" s="89">
        <v>0</v>
      </c>
      <c r="G147" s="103">
        <v>0</v>
      </c>
      <c r="H147" s="103">
        <v>0</v>
      </c>
    </row>
    <row r="148" spans="1:8" ht="16.5" customHeight="1" x14ac:dyDescent="0.3">
      <c r="A148" s="21"/>
      <c r="B148" s="37" t="s">
        <v>362</v>
      </c>
      <c r="C148" s="88">
        <f>C149+C150</f>
        <v>0</v>
      </c>
      <c r="D148" s="88">
        <f t="shared" ref="D148:H148" si="69">D149+D150</f>
        <v>299000</v>
      </c>
      <c r="E148" s="88">
        <f t="shared" si="69"/>
        <v>238460</v>
      </c>
      <c r="F148" s="88">
        <f t="shared" si="69"/>
        <v>181830</v>
      </c>
      <c r="G148" s="110">
        <f t="shared" si="69"/>
        <v>181821</v>
      </c>
      <c r="H148" s="110">
        <f t="shared" si="69"/>
        <v>27298</v>
      </c>
    </row>
    <row r="149" spans="1:8" ht="16.5" customHeight="1" x14ac:dyDescent="0.3">
      <c r="A149" s="21"/>
      <c r="B149" s="37" t="s">
        <v>514</v>
      </c>
      <c r="C149" s="88"/>
      <c r="D149" s="89">
        <v>299000</v>
      </c>
      <c r="E149" s="89">
        <v>238460</v>
      </c>
      <c r="F149" s="89">
        <v>181830</v>
      </c>
      <c r="G149" s="103">
        <v>181821</v>
      </c>
      <c r="H149" s="103">
        <v>27298</v>
      </c>
    </row>
    <row r="150" spans="1:8" ht="60" x14ac:dyDescent="0.3">
      <c r="A150" s="21"/>
      <c r="B150" s="37" t="s">
        <v>511</v>
      </c>
      <c r="C150" s="88"/>
      <c r="D150" s="89">
        <v>0</v>
      </c>
      <c r="E150" s="89">
        <v>0</v>
      </c>
      <c r="F150" s="89">
        <v>0</v>
      </c>
      <c r="G150" s="103">
        <v>0</v>
      </c>
      <c r="H150" s="103">
        <v>0</v>
      </c>
    </row>
    <row r="151" spans="1:8" ht="20.25" customHeight="1" x14ac:dyDescent="0.3">
      <c r="A151" s="21"/>
      <c r="B151" s="37" t="s">
        <v>363</v>
      </c>
      <c r="C151" s="88"/>
      <c r="D151" s="89">
        <v>0</v>
      </c>
      <c r="E151" s="89">
        <v>0</v>
      </c>
      <c r="F151" s="89">
        <v>0</v>
      </c>
      <c r="G151" s="103">
        <v>0</v>
      </c>
      <c r="H151" s="103">
        <v>0</v>
      </c>
    </row>
    <row r="152" spans="1:8" ht="16.5" customHeight="1" x14ac:dyDescent="0.3">
      <c r="A152" s="21"/>
      <c r="B152" s="37" t="s">
        <v>364</v>
      </c>
      <c r="C152" s="88"/>
      <c r="D152" s="89">
        <v>0</v>
      </c>
      <c r="E152" s="89">
        <v>0</v>
      </c>
      <c r="F152" s="89">
        <v>0</v>
      </c>
      <c r="G152" s="103">
        <v>0</v>
      </c>
      <c r="H152" s="103">
        <v>0</v>
      </c>
    </row>
    <row r="153" spans="1:8" ht="16.5" customHeight="1" x14ac:dyDescent="0.3">
      <c r="A153" s="21"/>
      <c r="B153" s="22" t="s">
        <v>345</v>
      </c>
      <c r="C153" s="88"/>
      <c r="D153" s="89">
        <v>0</v>
      </c>
      <c r="E153" s="89">
        <v>0</v>
      </c>
      <c r="F153" s="89">
        <v>0</v>
      </c>
      <c r="G153" s="103">
        <v>0</v>
      </c>
      <c r="H153" s="103">
        <v>0</v>
      </c>
    </row>
    <row r="154" spans="1:8" ht="16.5" customHeight="1" x14ac:dyDescent="0.3">
      <c r="A154" s="21"/>
      <c r="B154" s="37" t="s">
        <v>365</v>
      </c>
      <c r="C154" s="88">
        <f>C155+C156</f>
        <v>0</v>
      </c>
      <c r="D154" s="88">
        <f t="shared" ref="D154:H154" si="70">D155+D156</f>
        <v>1369690</v>
      </c>
      <c r="E154" s="88">
        <f t="shared" si="70"/>
        <v>936060</v>
      </c>
      <c r="F154" s="88">
        <f t="shared" si="70"/>
        <v>684130</v>
      </c>
      <c r="G154" s="110">
        <f t="shared" si="70"/>
        <v>684130</v>
      </c>
      <c r="H154" s="110">
        <f t="shared" si="70"/>
        <v>166946</v>
      </c>
    </row>
    <row r="155" spans="1:8" ht="16.5" customHeight="1" x14ac:dyDescent="0.3">
      <c r="A155" s="21"/>
      <c r="B155" s="37" t="s">
        <v>514</v>
      </c>
      <c r="C155" s="88"/>
      <c r="D155" s="89">
        <v>1369690</v>
      </c>
      <c r="E155" s="89">
        <v>936060</v>
      </c>
      <c r="F155" s="89">
        <v>684130</v>
      </c>
      <c r="G155" s="117">
        <v>684130</v>
      </c>
      <c r="H155" s="117">
        <v>166946</v>
      </c>
    </row>
    <row r="156" spans="1:8" ht="60" x14ac:dyDescent="0.3">
      <c r="A156" s="21"/>
      <c r="B156" s="37" t="s">
        <v>511</v>
      </c>
      <c r="C156" s="88"/>
      <c r="D156" s="89">
        <v>0</v>
      </c>
      <c r="E156" s="89">
        <v>0</v>
      </c>
      <c r="F156" s="89">
        <v>0</v>
      </c>
      <c r="G156" s="117">
        <v>0</v>
      </c>
      <c r="H156" s="117">
        <v>0</v>
      </c>
    </row>
    <row r="157" spans="1:8" x14ac:dyDescent="0.3">
      <c r="A157" s="21"/>
      <c r="B157" s="38" t="s">
        <v>366</v>
      </c>
      <c r="C157" s="88"/>
      <c r="D157" s="89">
        <v>0</v>
      </c>
      <c r="E157" s="89">
        <v>0</v>
      </c>
      <c r="F157" s="89">
        <v>0</v>
      </c>
      <c r="G157" s="117">
        <v>0</v>
      </c>
      <c r="H157" s="117">
        <v>0</v>
      </c>
    </row>
    <row r="158" spans="1:8" s="18" customFormat="1" ht="30" x14ac:dyDescent="0.3">
      <c r="A158" s="21"/>
      <c r="B158" s="38" t="s">
        <v>367</v>
      </c>
      <c r="C158" s="88"/>
      <c r="D158" s="89">
        <v>0</v>
      </c>
      <c r="E158" s="89">
        <v>0</v>
      </c>
      <c r="F158" s="89">
        <v>0</v>
      </c>
      <c r="G158" s="117">
        <v>0</v>
      </c>
      <c r="H158" s="117">
        <v>0</v>
      </c>
    </row>
    <row r="159" spans="1:8" s="18" customFormat="1" ht="30" x14ac:dyDescent="0.3">
      <c r="A159" s="21"/>
      <c r="B159" s="39" t="s">
        <v>368</v>
      </c>
      <c r="C159" s="88">
        <f t="shared" ref="C159:H159" si="71">C160+C163+C164+C165</f>
        <v>0</v>
      </c>
      <c r="D159" s="88">
        <f t="shared" si="71"/>
        <v>10090</v>
      </c>
      <c r="E159" s="88">
        <f t="shared" si="71"/>
        <v>10240</v>
      </c>
      <c r="F159" s="88">
        <f t="shared" si="71"/>
        <v>6450</v>
      </c>
      <c r="G159" s="110">
        <f t="shared" si="71"/>
        <v>6437</v>
      </c>
      <c r="H159" s="110">
        <f t="shared" si="71"/>
        <v>3298</v>
      </c>
    </row>
    <row r="160" spans="1:8" s="18" customFormat="1" x14ac:dyDescent="0.3">
      <c r="A160" s="21"/>
      <c r="B160" s="40" t="s">
        <v>370</v>
      </c>
      <c r="C160" s="88">
        <f>C161+C162</f>
        <v>0</v>
      </c>
      <c r="D160" s="88">
        <f t="shared" ref="D160:H160" si="72">D161+D162</f>
        <v>10090</v>
      </c>
      <c r="E160" s="88">
        <f t="shared" si="72"/>
        <v>10240</v>
      </c>
      <c r="F160" s="88">
        <f t="shared" si="72"/>
        <v>6450</v>
      </c>
      <c r="G160" s="110">
        <f t="shared" si="72"/>
        <v>6437</v>
      </c>
      <c r="H160" s="110">
        <f t="shared" si="72"/>
        <v>3298</v>
      </c>
    </row>
    <row r="161" spans="1:8" s="18" customFormat="1" x14ac:dyDescent="0.3">
      <c r="A161" s="21"/>
      <c r="B161" s="40" t="s">
        <v>514</v>
      </c>
      <c r="C161" s="88"/>
      <c r="D161" s="89">
        <v>10090</v>
      </c>
      <c r="E161" s="89">
        <v>10240</v>
      </c>
      <c r="F161" s="89">
        <v>6450</v>
      </c>
      <c r="G161" s="117">
        <v>6437</v>
      </c>
      <c r="H161" s="117">
        <v>3298</v>
      </c>
    </row>
    <row r="162" spans="1:8" s="18" customFormat="1" ht="60" x14ac:dyDescent="0.3">
      <c r="A162" s="21"/>
      <c r="B162" s="40" t="s">
        <v>511</v>
      </c>
      <c r="C162" s="88"/>
      <c r="D162" s="89">
        <v>0</v>
      </c>
      <c r="E162" s="89">
        <v>0</v>
      </c>
      <c r="F162" s="89">
        <v>0</v>
      </c>
      <c r="G162" s="117">
        <v>0</v>
      </c>
      <c r="H162" s="117">
        <v>0</v>
      </c>
    </row>
    <row r="163" spans="1:8" s="18" customFormat="1" ht="30" x14ac:dyDescent="0.3">
      <c r="A163" s="21"/>
      <c r="B163" s="40" t="s">
        <v>371</v>
      </c>
      <c r="C163" s="88"/>
      <c r="D163" s="89">
        <v>0</v>
      </c>
      <c r="E163" s="89">
        <v>0</v>
      </c>
      <c r="F163" s="89">
        <v>0</v>
      </c>
      <c r="G163" s="117">
        <v>0</v>
      </c>
      <c r="H163" s="117">
        <v>0</v>
      </c>
    </row>
    <row r="164" spans="1:8" s="18" customFormat="1" ht="30" x14ac:dyDescent="0.3">
      <c r="A164" s="21"/>
      <c r="B164" s="40" t="s">
        <v>372</v>
      </c>
      <c r="C164" s="88"/>
      <c r="D164" s="89">
        <v>0</v>
      </c>
      <c r="E164" s="89">
        <v>0</v>
      </c>
      <c r="F164" s="89">
        <v>0</v>
      </c>
      <c r="G164" s="117">
        <v>0</v>
      </c>
      <c r="H164" s="117">
        <v>0</v>
      </c>
    </row>
    <row r="165" spans="1:8" s="18" customFormat="1" ht="30" x14ac:dyDescent="0.3">
      <c r="A165" s="21"/>
      <c r="B165" s="40" t="s">
        <v>373</v>
      </c>
      <c r="C165" s="88"/>
      <c r="D165" s="89">
        <v>0</v>
      </c>
      <c r="E165" s="89">
        <v>0</v>
      </c>
      <c r="F165" s="89">
        <v>0</v>
      </c>
      <c r="G165" s="117">
        <v>0</v>
      </c>
      <c r="H165" s="117">
        <v>0</v>
      </c>
    </row>
    <row r="166" spans="1:8" s="18" customFormat="1" x14ac:dyDescent="0.3">
      <c r="A166" s="21"/>
      <c r="B166" s="23" t="s">
        <v>328</v>
      </c>
      <c r="C166" s="88"/>
      <c r="D166" s="89"/>
      <c r="E166" s="89"/>
      <c r="F166" s="89"/>
      <c r="G166" s="117">
        <v>0</v>
      </c>
      <c r="H166" s="117">
        <v>0</v>
      </c>
    </row>
    <row r="167" spans="1:8" s="18" customFormat="1" x14ac:dyDescent="0.3">
      <c r="A167" s="16" t="s">
        <v>382</v>
      </c>
      <c r="B167" s="19" t="s">
        <v>374</v>
      </c>
      <c r="C167" s="86">
        <f>C168+C169</f>
        <v>0</v>
      </c>
      <c r="D167" s="86">
        <f t="shared" ref="D167:H167" si="73">D168+D169</f>
        <v>26054990</v>
      </c>
      <c r="E167" s="86">
        <f t="shared" si="73"/>
        <v>19405000</v>
      </c>
      <c r="F167" s="86">
        <f t="shared" si="73"/>
        <v>13134320</v>
      </c>
      <c r="G167" s="108">
        <f t="shared" si="73"/>
        <v>13134307</v>
      </c>
      <c r="H167" s="108">
        <f t="shared" si="73"/>
        <v>2353436</v>
      </c>
    </row>
    <row r="168" spans="1:8" s="18" customFormat="1" x14ac:dyDescent="0.3">
      <c r="A168" s="21"/>
      <c r="B168" s="23" t="s">
        <v>336</v>
      </c>
      <c r="C168" s="86"/>
      <c r="D168" s="89">
        <v>26054990</v>
      </c>
      <c r="E168" s="89">
        <v>19405000</v>
      </c>
      <c r="F168" s="89">
        <v>13134320</v>
      </c>
      <c r="G168" s="103">
        <v>13134307</v>
      </c>
      <c r="H168" s="103">
        <v>2353436</v>
      </c>
    </row>
    <row r="169" spans="1:8" s="18" customFormat="1" ht="60" x14ac:dyDescent="0.3">
      <c r="A169" s="21"/>
      <c r="B169" s="23" t="s">
        <v>511</v>
      </c>
      <c r="C169" s="86"/>
      <c r="D169" s="89">
        <v>0</v>
      </c>
      <c r="E169" s="89">
        <v>0</v>
      </c>
      <c r="F169" s="89">
        <v>0</v>
      </c>
      <c r="G169" s="103">
        <v>0</v>
      </c>
      <c r="H169" s="103">
        <v>0</v>
      </c>
    </row>
    <row r="170" spans="1:8" s="18" customFormat="1" ht="16.5" customHeight="1" x14ac:dyDescent="0.3">
      <c r="A170" s="21"/>
      <c r="B170" s="23" t="s">
        <v>328</v>
      </c>
      <c r="C170" s="86"/>
      <c r="D170" s="89"/>
      <c r="E170" s="89"/>
      <c r="F170" s="89"/>
      <c r="G170" s="103">
        <v>0</v>
      </c>
      <c r="H170" s="103">
        <v>0</v>
      </c>
    </row>
    <row r="171" spans="1:8" s="18" customFormat="1" ht="16.5" customHeight="1" x14ac:dyDescent="0.3">
      <c r="A171" s="16" t="s">
        <v>383</v>
      </c>
      <c r="B171" s="19" t="s">
        <v>375</v>
      </c>
      <c r="C171" s="88">
        <f>C172+C173</f>
        <v>0</v>
      </c>
      <c r="D171" s="88">
        <f t="shared" ref="D171:H171" si="74">D172+D173</f>
        <v>4905000</v>
      </c>
      <c r="E171" s="88">
        <f t="shared" si="74"/>
        <v>4965000</v>
      </c>
      <c r="F171" s="88">
        <f t="shared" si="74"/>
        <v>2715000</v>
      </c>
      <c r="G171" s="110">
        <f t="shared" si="74"/>
        <v>2715000</v>
      </c>
      <c r="H171" s="110">
        <f t="shared" si="74"/>
        <v>450000</v>
      </c>
    </row>
    <row r="172" spans="1:8" s="18" customFormat="1" ht="16.5" customHeight="1" x14ac:dyDescent="0.3">
      <c r="A172" s="21"/>
      <c r="B172" s="23" t="s">
        <v>336</v>
      </c>
      <c r="C172" s="88"/>
      <c r="D172" s="89">
        <v>4905000</v>
      </c>
      <c r="E172" s="89">
        <v>4965000</v>
      </c>
      <c r="F172" s="89">
        <v>2715000</v>
      </c>
      <c r="G172" s="113">
        <v>2715000</v>
      </c>
      <c r="H172" s="113">
        <v>450000</v>
      </c>
    </row>
    <row r="173" spans="1:8" s="18" customFormat="1" ht="16.5" customHeight="1" x14ac:dyDescent="0.3">
      <c r="A173" s="21"/>
      <c r="B173" s="23" t="s">
        <v>511</v>
      </c>
      <c r="C173" s="88"/>
      <c r="D173" s="89">
        <v>0</v>
      </c>
      <c r="E173" s="89">
        <v>0</v>
      </c>
      <c r="F173" s="89">
        <v>0</v>
      </c>
      <c r="G173" s="113">
        <v>0</v>
      </c>
      <c r="H173" s="113">
        <v>0</v>
      </c>
    </row>
    <row r="174" spans="1:8" s="18" customFormat="1" ht="16.5" customHeight="1" x14ac:dyDescent="0.3">
      <c r="A174" s="21"/>
      <c r="B174" s="23" t="s">
        <v>328</v>
      </c>
      <c r="C174" s="88"/>
      <c r="D174" s="89"/>
      <c r="E174" s="89"/>
      <c r="F174" s="89"/>
      <c r="G174" s="113">
        <v>-1154</v>
      </c>
      <c r="H174" s="113">
        <v>0</v>
      </c>
    </row>
    <row r="175" spans="1:8" ht="16.5" customHeight="1" x14ac:dyDescent="0.3">
      <c r="A175" s="16" t="s">
        <v>385</v>
      </c>
      <c r="B175" s="19" t="s">
        <v>376</v>
      </c>
      <c r="C175" s="87">
        <f t="shared" ref="C175:H175" si="75">+C176+C186+C192+C197+C210</f>
        <v>0</v>
      </c>
      <c r="D175" s="87">
        <f t="shared" si="75"/>
        <v>137573440</v>
      </c>
      <c r="E175" s="87">
        <f t="shared" si="75"/>
        <v>145181320</v>
      </c>
      <c r="F175" s="87">
        <f t="shared" si="75"/>
        <v>75120440</v>
      </c>
      <c r="G175" s="109">
        <f t="shared" si="75"/>
        <v>71806640</v>
      </c>
      <c r="H175" s="109">
        <f t="shared" si="75"/>
        <v>13122241</v>
      </c>
    </row>
    <row r="176" spans="1:8" ht="16.5" customHeight="1" x14ac:dyDescent="0.3">
      <c r="A176" s="16" t="s">
        <v>387</v>
      </c>
      <c r="B176" s="19" t="s">
        <v>377</v>
      </c>
      <c r="C176" s="86">
        <f>+C177+C180+C181+C182+C183+C184</f>
        <v>0</v>
      </c>
      <c r="D176" s="86">
        <f t="shared" ref="D176:H176" si="76">+D177+D180+D181+D182+D183+D184</f>
        <v>72686300</v>
      </c>
      <c r="E176" s="86">
        <f t="shared" si="76"/>
        <v>77514140</v>
      </c>
      <c r="F176" s="86">
        <f t="shared" si="76"/>
        <v>39440350</v>
      </c>
      <c r="G176" s="108">
        <f t="shared" si="76"/>
        <v>36129239</v>
      </c>
      <c r="H176" s="108">
        <f t="shared" si="76"/>
        <v>6322110</v>
      </c>
    </row>
    <row r="177" spans="1:8" s="18" customFormat="1" ht="16.5" customHeight="1" x14ac:dyDescent="0.3">
      <c r="A177" s="21"/>
      <c r="B177" s="41" t="s">
        <v>378</v>
      </c>
      <c r="C177" s="88"/>
      <c r="D177" s="89">
        <v>63520760</v>
      </c>
      <c r="E177" s="89">
        <v>68299000</v>
      </c>
      <c r="F177" s="89">
        <v>31521210</v>
      </c>
      <c r="G177" s="103">
        <v>31521205</v>
      </c>
      <c r="H177" s="103">
        <v>5812622</v>
      </c>
    </row>
    <row r="178" spans="1:8" s="18" customFormat="1" ht="16.5" customHeight="1" x14ac:dyDescent="0.3">
      <c r="A178" s="21"/>
      <c r="B178" s="84" t="s">
        <v>379</v>
      </c>
      <c r="C178" s="88"/>
      <c r="D178" s="89"/>
      <c r="E178" s="89"/>
      <c r="F178" s="89"/>
      <c r="G178" s="103">
        <v>15691661</v>
      </c>
      <c r="H178" s="103">
        <v>2838782</v>
      </c>
    </row>
    <row r="179" spans="1:8" s="18" customFormat="1" ht="16.5" customHeight="1" x14ac:dyDescent="0.3">
      <c r="A179" s="21"/>
      <c r="B179" s="84" t="s">
        <v>380</v>
      </c>
      <c r="C179" s="88"/>
      <c r="D179" s="89"/>
      <c r="E179" s="89"/>
      <c r="F179" s="89"/>
      <c r="G179" s="103">
        <v>15829544</v>
      </c>
      <c r="H179" s="103">
        <v>2973840</v>
      </c>
    </row>
    <row r="180" spans="1:8" s="18" customFormat="1" ht="16.5" customHeight="1" x14ac:dyDescent="0.3">
      <c r="A180" s="21"/>
      <c r="B180" s="41" t="s">
        <v>381</v>
      </c>
      <c r="C180" s="88"/>
      <c r="D180" s="89">
        <v>5274000</v>
      </c>
      <c r="E180" s="89">
        <v>5246000</v>
      </c>
      <c r="F180" s="89">
        <v>3950000</v>
      </c>
      <c r="G180" s="118">
        <v>2508284</v>
      </c>
      <c r="H180" s="118">
        <v>427343</v>
      </c>
    </row>
    <row r="181" spans="1:8" s="18" customFormat="1" ht="30" x14ac:dyDescent="0.3">
      <c r="A181" s="21"/>
      <c r="B181" s="41" t="s">
        <v>482</v>
      </c>
      <c r="C181" s="88"/>
      <c r="D181" s="89">
        <v>3013800</v>
      </c>
      <c r="E181" s="89">
        <v>3065360</v>
      </c>
      <c r="F181" s="89">
        <v>3065360</v>
      </c>
      <c r="G181" s="118">
        <v>1639680</v>
      </c>
      <c r="H181" s="118">
        <v>33915</v>
      </c>
    </row>
    <row r="182" spans="1:8" s="18" customFormat="1" ht="45" x14ac:dyDescent="0.3">
      <c r="A182" s="21"/>
      <c r="B182" s="41" t="s">
        <v>493</v>
      </c>
      <c r="C182" s="88"/>
      <c r="D182" s="89">
        <v>117740</v>
      </c>
      <c r="E182" s="89">
        <v>143780</v>
      </c>
      <c r="F182" s="89">
        <v>143780</v>
      </c>
      <c r="G182" s="118">
        <v>85620</v>
      </c>
      <c r="H182" s="118">
        <v>3280</v>
      </c>
    </row>
    <row r="183" spans="1:8" s="18" customFormat="1" ht="45" x14ac:dyDescent="0.3">
      <c r="A183" s="21"/>
      <c r="B183" s="41" t="s">
        <v>505</v>
      </c>
      <c r="C183" s="88"/>
      <c r="D183" s="89">
        <v>760000</v>
      </c>
      <c r="E183" s="89">
        <v>760000</v>
      </c>
      <c r="F183" s="89">
        <v>760000</v>
      </c>
      <c r="G183" s="118">
        <v>374450</v>
      </c>
      <c r="H183" s="118">
        <v>44950</v>
      </c>
    </row>
    <row r="184" spans="1:8" s="18" customFormat="1" ht="60" x14ac:dyDescent="0.3">
      <c r="A184" s="21"/>
      <c r="B184" s="41" t="s">
        <v>511</v>
      </c>
      <c r="C184" s="88"/>
      <c r="D184" s="89">
        <v>0</v>
      </c>
      <c r="E184" s="89">
        <v>0</v>
      </c>
      <c r="F184" s="89">
        <v>0</v>
      </c>
      <c r="G184" s="118">
        <v>0</v>
      </c>
      <c r="H184" s="118">
        <v>0</v>
      </c>
    </row>
    <row r="185" spans="1:8" s="18" customFormat="1" ht="16.5" customHeight="1" x14ac:dyDescent="0.3">
      <c r="A185" s="21"/>
      <c r="B185" s="23" t="s">
        <v>328</v>
      </c>
      <c r="C185" s="88"/>
      <c r="D185" s="89"/>
      <c r="E185" s="89"/>
      <c r="F185" s="89"/>
      <c r="G185" s="118">
        <v>-25453</v>
      </c>
      <c r="H185" s="118">
        <v>-22159</v>
      </c>
    </row>
    <row r="186" spans="1:8" s="18" customFormat="1" ht="16.5" customHeight="1" x14ac:dyDescent="0.3">
      <c r="A186" s="21" t="s">
        <v>393</v>
      </c>
      <c r="B186" s="42" t="s">
        <v>494</v>
      </c>
      <c r="C186" s="88">
        <f>C187+C188+C189+C190</f>
        <v>0</v>
      </c>
      <c r="D186" s="88">
        <f t="shared" ref="D186:H186" si="77">D187+D188+D189+D190</f>
        <v>38612870</v>
      </c>
      <c r="E186" s="88">
        <f t="shared" si="77"/>
        <v>40492530</v>
      </c>
      <c r="F186" s="88">
        <f t="shared" si="77"/>
        <v>20864000</v>
      </c>
      <c r="G186" s="110">
        <f t="shared" si="77"/>
        <v>20863076</v>
      </c>
      <c r="H186" s="110">
        <f t="shared" si="77"/>
        <v>3793566</v>
      </c>
    </row>
    <row r="187" spans="1:8" s="18" customFormat="1" ht="16.5" customHeight="1" x14ac:dyDescent="0.3">
      <c r="A187" s="21"/>
      <c r="B187" s="95" t="s">
        <v>336</v>
      </c>
      <c r="C187" s="88"/>
      <c r="D187" s="89">
        <v>38611490</v>
      </c>
      <c r="E187" s="89">
        <v>40491150</v>
      </c>
      <c r="F187" s="89">
        <v>20862620</v>
      </c>
      <c r="G187" s="110">
        <v>20862620</v>
      </c>
      <c r="H187" s="110">
        <v>3793110</v>
      </c>
    </row>
    <row r="188" spans="1:8" s="18" customFormat="1" ht="30" x14ac:dyDescent="0.3">
      <c r="A188" s="21"/>
      <c r="B188" s="95" t="s">
        <v>495</v>
      </c>
      <c r="C188" s="88"/>
      <c r="D188" s="89">
        <v>0</v>
      </c>
      <c r="E188" s="89">
        <v>0</v>
      </c>
      <c r="F188" s="89">
        <v>0</v>
      </c>
      <c r="G188" s="110">
        <v>0</v>
      </c>
      <c r="H188" s="110">
        <v>0</v>
      </c>
    </row>
    <row r="189" spans="1:8" s="18" customFormat="1" ht="75" x14ac:dyDescent="0.3">
      <c r="A189" s="21"/>
      <c r="B189" s="95" t="s">
        <v>503</v>
      </c>
      <c r="C189" s="88"/>
      <c r="D189" s="89">
        <v>0</v>
      </c>
      <c r="E189" s="89">
        <v>0</v>
      </c>
      <c r="F189" s="89">
        <v>0</v>
      </c>
      <c r="G189" s="110">
        <v>0</v>
      </c>
      <c r="H189" s="110">
        <v>0</v>
      </c>
    </row>
    <row r="190" spans="1:8" s="18" customFormat="1" ht="60" x14ac:dyDescent="0.3">
      <c r="A190" s="21"/>
      <c r="B190" s="95" t="s">
        <v>511</v>
      </c>
      <c r="C190" s="88"/>
      <c r="D190" s="89">
        <v>1380</v>
      </c>
      <c r="E190" s="89">
        <v>1380</v>
      </c>
      <c r="F190" s="89">
        <v>1380</v>
      </c>
      <c r="G190" s="110">
        <v>456</v>
      </c>
      <c r="H190" s="110">
        <v>456</v>
      </c>
    </row>
    <row r="191" spans="1:8" s="18" customFormat="1" ht="16.5" customHeight="1" x14ac:dyDescent="0.3">
      <c r="A191" s="21"/>
      <c r="B191" s="23" t="s">
        <v>328</v>
      </c>
      <c r="C191" s="88"/>
      <c r="D191" s="89"/>
      <c r="E191" s="89"/>
      <c r="F191" s="89"/>
      <c r="G191" s="118">
        <v>-13326</v>
      </c>
      <c r="H191" s="118">
        <v>0</v>
      </c>
    </row>
    <row r="192" spans="1:8" s="18" customFormat="1" ht="16.5" customHeight="1" x14ac:dyDescent="0.3">
      <c r="A192" s="16" t="s">
        <v>395</v>
      </c>
      <c r="B192" s="43" t="s">
        <v>384</v>
      </c>
      <c r="C192" s="88">
        <f>+C193+C194+C195</f>
        <v>0</v>
      </c>
      <c r="D192" s="88">
        <f t="shared" ref="D192:H192" si="78">+D193+D194+D195</f>
        <v>5292380</v>
      </c>
      <c r="E192" s="88">
        <f t="shared" si="78"/>
        <v>5555380</v>
      </c>
      <c r="F192" s="88">
        <f t="shared" si="78"/>
        <v>2171820</v>
      </c>
      <c r="G192" s="110">
        <f t="shared" si="78"/>
        <v>2170130</v>
      </c>
      <c r="H192" s="110">
        <f t="shared" si="78"/>
        <v>539689</v>
      </c>
    </row>
    <row r="193" spans="1:8" s="18" customFormat="1" ht="16.5" customHeight="1" x14ac:dyDescent="0.3">
      <c r="A193" s="21"/>
      <c r="B193" s="41" t="s">
        <v>378</v>
      </c>
      <c r="C193" s="88"/>
      <c r="D193" s="89">
        <v>5290000</v>
      </c>
      <c r="E193" s="89">
        <v>5553000</v>
      </c>
      <c r="F193" s="89">
        <v>2169440</v>
      </c>
      <c r="G193" s="103">
        <v>2169430</v>
      </c>
      <c r="H193" s="103">
        <v>538989</v>
      </c>
    </row>
    <row r="194" spans="1:8" s="18" customFormat="1" ht="16.5" customHeight="1" x14ac:dyDescent="0.3">
      <c r="A194" s="21"/>
      <c r="B194" s="41" t="s">
        <v>386</v>
      </c>
      <c r="C194" s="88"/>
      <c r="D194" s="89">
        <v>0</v>
      </c>
      <c r="E194" s="89">
        <v>0</v>
      </c>
      <c r="F194" s="89">
        <v>0</v>
      </c>
      <c r="G194" s="103">
        <v>0</v>
      </c>
      <c r="H194" s="103"/>
    </row>
    <row r="195" spans="1:8" s="18" customFormat="1" ht="60" x14ac:dyDescent="0.3">
      <c r="A195" s="21"/>
      <c r="B195" s="41" t="s">
        <v>511</v>
      </c>
      <c r="C195" s="88"/>
      <c r="D195" s="89">
        <v>2380</v>
      </c>
      <c r="E195" s="89">
        <v>2380</v>
      </c>
      <c r="F195" s="89">
        <v>2380</v>
      </c>
      <c r="G195" s="103">
        <v>700</v>
      </c>
      <c r="H195" s="103">
        <v>700</v>
      </c>
    </row>
    <row r="196" spans="1:8" ht="16.5" customHeight="1" x14ac:dyDescent="0.3">
      <c r="A196" s="21"/>
      <c r="B196" s="23" t="s">
        <v>328</v>
      </c>
      <c r="C196" s="88"/>
      <c r="D196" s="89"/>
      <c r="E196" s="89"/>
      <c r="F196" s="89"/>
      <c r="G196" s="103">
        <v>-817</v>
      </c>
      <c r="H196" s="103">
        <v>0</v>
      </c>
    </row>
    <row r="197" spans="1:8" ht="16.5" customHeight="1" x14ac:dyDescent="0.3">
      <c r="A197" s="16" t="s">
        <v>397</v>
      </c>
      <c r="B197" s="43" t="s">
        <v>388</v>
      </c>
      <c r="C197" s="86">
        <f>+C198+C199+C203+C206+C207+C200+C208</f>
        <v>0</v>
      </c>
      <c r="D197" s="86">
        <f t="shared" ref="D197:H197" si="79">+D198+D199+D203+D206+D207+D200+D208</f>
        <v>19166890</v>
      </c>
      <c r="E197" s="86">
        <f t="shared" si="79"/>
        <v>19747270</v>
      </c>
      <c r="F197" s="86">
        <f t="shared" si="79"/>
        <v>11704270</v>
      </c>
      <c r="G197" s="108">
        <f t="shared" si="79"/>
        <v>11704270</v>
      </c>
      <c r="H197" s="108">
        <f t="shared" si="79"/>
        <v>2308747</v>
      </c>
    </row>
    <row r="198" spans="1:8" x14ac:dyDescent="0.3">
      <c r="A198" s="21"/>
      <c r="B198" s="22" t="s">
        <v>389</v>
      </c>
      <c r="C198" s="88"/>
      <c r="D198" s="89">
        <v>19122490</v>
      </c>
      <c r="E198" s="89">
        <v>19715350</v>
      </c>
      <c r="F198" s="89">
        <v>11672350</v>
      </c>
      <c r="G198" s="103">
        <v>11672350</v>
      </c>
      <c r="H198" s="103">
        <v>2299887</v>
      </c>
    </row>
    <row r="199" spans="1:8" ht="30" x14ac:dyDescent="0.3">
      <c r="A199" s="21"/>
      <c r="B199" s="22" t="s">
        <v>390</v>
      </c>
      <c r="C199" s="88"/>
      <c r="D199" s="89">
        <v>0</v>
      </c>
      <c r="E199" s="89">
        <v>0</v>
      </c>
      <c r="F199" s="89">
        <v>0</v>
      </c>
      <c r="G199" s="103">
        <v>0</v>
      </c>
      <c r="H199" s="103">
        <v>0</v>
      </c>
    </row>
    <row r="200" spans="1:8" x14ac:dyDescent="0.3">
      <c r="A200" s="21"/>
      <c r="B200" s="22" t="s">
        <v>515</v>
      </c>
      <c r="C200" s="88">
        <f>C201+C202</f>
        <v>0</v>
      </c>
      <c r="D200" s="88">
        <f t="shared" ref="D200:H200" si="80">D201+D202</f>
        <v>0</v>
      </c>
      <c r="E200" s="88">
        <f t="shared" si="80"/>
        <v>0</v>
      </c>
      <c r="F200" s="88">
        <f t="shared" si="80"/>
        <v>0</v>
      </c>
      <c r="G200" s="110">
        <f t="shared" si="80"/>
        <v>0</v>
      </c>
      <c r="H200" s="110">
        <f t="shared" si="80"/>
        <v>0</v>
      </c>
    </row>
    <row r="201" spans="1:8" x14ac:dyDescent="0.3">
      <c r="A201" s="21"/>
      <c r="B201" s="22" t="s">
        <v>336</v>
      </c>
      <c r="C201" s="88"/>
      <c r="D201" s="89">
        <v>0</v>
      </c>
      <c r="E201" s="89">
        <v>0</v>
      </c>
      <c r="F201" s="89">
        <v>0</v>
      </c>
      <c r="G201" s="103">
        <v>0</v>
      </c>
      <c r="H201" s="103">
        <v>0</v>
      </c>
    </row>
    <row r="202" spans="1:8" ht="60" x14ac:dyDescent="0.3">
      <c r="A202" s="21"/>
      <c r="B202" s="22" t="s">
        <v>511</v>
      </c>
      <c r="C202" s="88"/>
      <c r="D202" s="89">
        <v>0</v>
      </c>
      <c r="E202" s="89">
        <v>0</v>
      </c>
      <c r="F202" s="89">
        <v>0</v>
      </c>
      <c r="G202" s="103">
        <v>0</v>
      </c>
      <c r="H202" s="103">
        <v>0</v>
      </c>
    </row>
    <row r="203" spans="1:8" ht="30" x14ac:dyDescent="0.3">
      <c r="A203" s="21"/>
      <c r="B203" s="22" t="s">
        <v>391</v>
      </c>
      <c r="C203" s="88">
        <f>C204+C205</f>
        <v>0</v>
      </c>
      <c r="D203" s="88">
        <f t="shared" ref="D203:H203" si="81">D204+D205</f>
        <v>44400</v>
      </c>
      <c r="E203" s="88">
        <f t="shared" si="81"/>
        <v>31920</v>
      </c>
      <c r="F203" s="88">
        <f t="shared" si="81"/>
        <v>31920</v>
      </c>
      <c r="G203" s="110">
        <f t="shared" si="81"/>
        <v>31920</v>
      </c>
      <c r="H203" s="110">
        <f t="shared" si="81"/>
        <v>8860</v>
      </c>
    </row>
    <row r="204" spans="1:8" x14ac:dyDescent="0.3">
      <c r="A204" s="21"/>
      <c r="B204" s="22" t="s">
        <v>336</v>
      </c>
      <c r="C204" s="88"/>
      <c r="D204" s="89">
        <v>44400</v>
      </c>
      <c r="E204" s="89">
        <v>31920</v>
      </c>
      <c r="F204" s="89">
        <v>31920</v>
      </c>
      <c r="G204" s="103">
        <v>31920</v>
      </c>
      <c r="H204" s="103">
        <v>8860</v>
      </c>
    </row>
    <row r="205" spans="1:8" ht="60" x14ac:dyDescent="0.3">
      <c r="A205" s="21"/>
      <c r="B205" s="22" t="s">
        <v>511</v>
      </c>
      <c r="C205" s="88"/>
      <c r="D205" s="89">
        <v>0</v>
      </c>
      <c r="E205" s="89">
        <v>0</v>
      </c>
      <c r="F205" s="89">
        <v>0</v>
      </c>
      <c r="G205" s="103">
        <v>0</v>
      </c>
      <c r="H205" s="103">
        <v>0</v>
      </c>
    </row>
    <row r="206" spans="1:8" s="18" customFormat="1" ht="30" x14ac:dyDescent="0.3">
      <c r="A206" s="21"/>
      <c r="B206" s="22" t="s">
        <v>392</v>
      </c>
      <c r="C206" s="88"/>
      <c r="D206" s="89">
        <v>0</v>
      </c>
      <c r="E206" s="89">
        <v>0</v>
      </c>
      <c r="F206" s="89">
        <v>0</v>
      </c>
      <c r="G206" s="103">
        <v>0</v>
      </c>
      <c r="H206" s="103">
        <v>0</v>
      </c>
    </row>
    <row r="207" spans="1:8" s="18" customFormat="1" ht="30" x14ac:dyDescent="0.3">
      <c r="A207" s="21"/>
      <c r="B207" s="22" t="s">
        <v>495</v>
      </c>
      <c r="C207" s="88"/>
      <c r="D207" s="89">
        <v>0</v>
      </c>
      <c r="E207" s="89">
        <v>0</v>
      </c>
      <c r="F207" s="89">
        <v>0</v>
      </c>
      <c r="G207" s="103">
        <v>0</v>
      </c>
      <c r="H207" s="103">
        <v>0</v>
      </c>
    </row>
    <row r="208" spans="1:8" s="18" customFormat="1" ht="60" x14ac:dyDescent="0.3">
      <c r="A208" s="21"/>
      <c r="B208" s="22" t="s">
        <v>511</v>
      </c>
      <c r="C208" s="88"/>
      <c r="D208" s="89">
        <v>0</v>
      </c>
      <c r="E208" s="89">
        <v>0</v>
      </c>
      <c r="F208" s="89">
        <v>0</v>
      </c>
      <c r="G208" s="103">
        <v>0</v>
      </c>
      <c r="H208" s="103">
        <v>0</v>
      </c>
    </row>
    <row r="209" spans="1:8" x14ac:dyDescent="0.3">
      <c r="A209" s="21"/>
      <c r="B209" s="23" t="s">
        <v>328</v>
      </c>
      <c r="C209" s="88"/>
      <c r="D209" s="89"/>
      <c r="E209" s="89"/>
      <c r="F209" s="89"/>
      <c r="G209" s="103">
        <v>-1209</v>
      </c>
      <c r="H209" s="103">
        <v>0</v>
      </c>
    </row>
    <row r="210" spans="1:8" ht="16.5" customHeight="1" x14ac:dyDescent="0.3">
      <c r="A210" s="16" t="s">
        <v>402</v>
      </c>
      <c r="B210" s="43" t="s">
        <v>394</v>
      </c>
      <c r="C210" s="88">
        <f>+C211+C212+C213+C214</f>
        <v>0</v>
      </c>
      <c r="D210" s="88">
        <f t="shared" ref="D210:H210" si="82">+D211+D212+D213+D214</f>
        <v>1815000</v>
      </c>
      <c r="E210" s="88">
        <f t="shared" si="82"/>
        <v>1872000</v>
      </c>
      <c r="F210" s="88">
        <f t="shared" si="82"/>
        <v>940000</v>
      </c>
      <c r="G210" s="110">
        <f t="shared" si="82"/>
        <v>939925</v>
      </c>
      <c r="H210" s="110">
        <f t="shared" si="82"/>
        <v>158129</v>
      </c>
    </row>
    <row r="211" spans="1:8" ht="16.5" customHeight="1" x14ac:dyDescent="0.3">
      <c r="A211" s="16"/>
      <c r="B211" s="41" t="s">
        <v>378</v>
      </c>
      <c r="C211" s="88"/>
      <c r="D211" s="89">
        <v>1815000</v>
      </c>
      <c r="E211" s="89">
        <v>1872000</v>
      </c>
      <c r="F211" s="89">
        <v>940000</v>
      </c>
      <c r="G211" s="103">
        <v>939925</v>
      </c>
      <c r="H211" s="103">
        <v>158129</v>
      </c>
    </row>
    <row r="212" spans="1:8" ht="16.5" customHeight="1" x14ac:dyDescent="0.3">
      <c r="A212" s="21"/>
      <c r="B212" s="41" t="s">
        <v>386</v>
      </c>
      <c r="C212" s="88"/>
      <c r="D212" s="89">
        <v>0</v>
      </c>
      <c r="E212" s="89">
        <v>0</v>
      </c>
      <c r="F212" s="89">
        <v>0</v>
      </c>
      <c r="G212" s="103">
        <v>0</v>
      </c>
      <c r="H212" s="103">
        <v>0</v>
      </c>
    </row>
    <row r="213" spans="1:8" ht="30" x14ac:dyDescent="0.3">
      <c r="A213" s="21"/>
      <c r="B213" s="41" t="s">
        <v>495</v>
      </c>
      <c r="C213" s="88"/>
      <c r="D213" s="89">
        <v>0</v>
      </c>
      <c r="E213" s="89">
        <v>0</v>
      </c>
      <c r="F213" s="89">
        <v>0</v>
      </c>
      <c r="G213" s="103">
        <v>0</v>
      </c>
      <c r="H213" s="103">
        <v>0</v>
      </c>
    </row>
    <row r="214" spans="1:8" ht="60" x14ac:dyDescent="0.3">
      <c r="A214" s="21"/>
      <c r="B214" s="41" t="s">
        <v>511</v>
      </c>
      <c r="C214" s="88"/>
      <c r="D214" s="89">
        <v>0</v>
      </c>
      <c r="E214" s="89">
        <v>0</v>
      </c>
      <c r="F214" s="89">
        <v>0</v>
      </c>
      <c r="G214" s="103">
        <v>0</v>
      </c>
      <c r="H214" s="103">
        <v>0</v>
      </c>
    </row>
    <row r="215" spans="1:8" ht="16.5" customHeight="1" x14ac:dyDescent="0.3">
      <c r="A215" s="21"/>
      <c r="B215" s="23" t="s">
        <v>328</v>
      </c>
      <c r="C215" s="88"/>
      <c r="D215" s="89"/>
      <c r="E215" s="89"/>
      <c r="F215" s="89"/>
      <c r="G215" s="103">
        <v>-747</v>
      </c>
      <c r="H215" s="103">
        <v>0</v>
      </c>
    </row>
    <row r="216" spans="1:8" ht="16.5" customHeight="1" x14ac:dyDescent="0.3">
      <c r="A216" s="16" t="s">
        <v>405</v>
      </c>
      <c r="B216" s="19" t="s">
        <v>396</v>
      </c>
      <c r="C216" s="88">
        <f>C217+C218</f>
        <v>0</v>
      </c>
      <c r="D216" s="88">
        <f t="shared" ref="D216:H216" si="83">D217+D218</f>
        <v>1265000</v>
      </c>
      <c r="E216" s="88">
        <f t="shared" si="83"/>
        <v>1395000</v>
      </c>
      <c r="F216" s="88">
        <f t="shared" si="83"/>
        <v>722000</v>
      </c>
      <c r="G216" s="110">
        <f t="shared" si="83"/>
        <v>721756</v>
      </c>
      <c r="H216" s="110">
        <f t="shared" si="83"/>
        <v>123500</v>
      </c>
    </row>
    <row r="217" spans="1:8" ht="16.5" customHeight="1" x14ac:dyDescent="0.3">
      <c r="A217" s="16"/>
      <c r="B217" s="23" t="s">
        <v>336</v>
      </c>
      <c r="C217" s="88"/>
      <c r="D217" s="89">
        <v>1265000</v>
      </c>
      <c r="E217" s="89">
        <v>1395000</v>
      </c>
      <c r="F217" s="89">
        <v>722000</v>
      </c>
      <c r="G217" s="116">
        <v>721756</v>
      </c>
      <c r="H217" s="116">
        <v>123500</v>
      </c>
    </row>
    <row r="218" spans="1:8" ht="16.5" customHeight="1" x14ac:dyDescent="0.3">
      <c r="A218" s="16"/>
      <c r="B218" s="23" t="s">
        <v>511</v>
      </c>
      <c r="C218" s="88"/>
      <c r="D218" s="89">
        <v>0</v>
      </c>
      <c r="E218" s="89">
        <v>0</v>
      </c>
      <c r="F218" s="89">
        <v>0</v>
      </c>
      <c r="G218" s="116">
        <v>0</v>
      </c>
      <c r="H218" s="116">
        <v>0</v>
      </c>
    </row>
    <row r="219" spans="1:8" ht="16.5" customHeight="1" x14ac:dyDescent="0.3">
      <c r="A219" s="16"/>
      <c r="B219" s="23" t="s">
        <v>328</v>
      </c>
      <c r="C219" s="88"/>
      <c r="D219" s="89"/>
      <c r="E219" s="89"/>
      <c r="F219" s="89"/>
      <c r="G219" s="116">
        <v>-362</v>
      </c>
      <c r="H219" s="116">
        <v>0</v>
      </c>
    </row>
    <row r="220" spans="1:8" ht="16.5" customHeight="1" x14ac:dyDescent="0.3">
      <c r="A220" s="16" t="s">
        <v>407</v>
      </c>
      <c r="B220" s="19" t="s">
        <v>398</v>
      </c>
      <c r="C220" s="87">
        <f t="shared" ref="C220" si="84">+C221+C234</f>
        <v>0</v>
      </c>
      <c r="D220" s="87">
        <f t="shared" ref="D220:H220" si="85">+D221+D234</f>
        <v>205816240</v>
      </c>
      <c r="E220" s="87">
        <f t="shared" si="85"/>
        <v>206177890</v>
      </c>
      <c r="F220" s="87">
        <f t="shared" si="85"/>
        <v>123898430</v>
      </c>
      <c r="G220" s="109">
        <f t="shared" si="85"/>
        <v>123566068</v>
      </c>
      <c r="H220" s="109">
        <f t="shared" si="85"/>
        <v>19194858</v>
      </c>
    </row>
    <row r="221" spans="1:8" ht="16.5" customHeight="1" x14ac:dyDescent="0.3">
      <c r="A221" s="21" t="s">
        <v>409</v>
      </c>
      <c r="B221" s="19" t="s">
        <v>399</v>
      </c>
      <c r="C221" s="88">
        <f>C222+C228+C225+C229+C223+C224+C232</f>
        <v>0</v>
      </c>
      <c r="D221" s="88">
        <f t="shared" ref="D221:H221" si="86">D222+D228+D225+D229+D223+D224+D232</f>
        <v>205816240</v>
      </c>
      <c r="E221" s="88">
        <f t="shared" si="86"/>
        <v>206177890</v>
      </c>
      <c r="F221" s="88">
        <f t="shared" si="86"/>
        <v>123898430</v>
      </c>
      <c r="G221" s="110">
        <f t="shared" si="86"/>
        <v>123566068</v>
      </c>
      <c r="H221" s="110">
        <f t="shared" si="86"/>
        <v>19194858</v>
      </c>
    </row>
    <row r="222" spans="1:8" x14ac:dyDescent="0.3">
      <c r="A222" s="21"/>
      <c r="B222" s="22" t="s">
        <v>336</v>
      </c>
      <c r="C222" s="88"/>
      <c r="D222" s="89">
        <v>201561920</v>
      </c>
      <c r="E222" s="89">
        <v>202402570</v>
      </c>
      <c r="F222" s="89">
        <v>120891270</v>
      </c>
      <c r="G222" s="103">
        <v>120891270</v>
      </c>
      <c r="H222" s="103">
        <v>18815850</v>
      </c>
    </row>
    <row r="223" spans="1:8" ht="30" x14ac:dyDescent="0.3">
      <c r="A223" s="21"/>
      <c r="B223" s="22" t="s">
        <v>495</v>
      </c>
      <c r="C223" s="88"/>
      <c r="D223" s="89">
        <v>974000</v>
      </c>
      <c r="E223" s="89">
        <v>1339000</v>
      </c>
      <c r="F223" s="89">
        <v>1339000</v>
      </c>
      <c r="G223" s="103">
        <v>1051790</v>
      </c>
      <c r="H223" s="103">
        <v>15840</v>
      </c>
    </row>
    <row r="224" spans="1:8" ht="60" x14ac:dyDescent="0.3">
      <c r="A224" s="21"/>
      <c r="B224" s="22" t="s">
        <v>511</v>
      </c>
      <c r="C224" s="88"/>
      <c r="D224" s="89">
        <v>176000</v>
      </c>
      <c r="E224" s="89">
        <v>176000</v>
      </c>
      <c r="F224" s="89">
        <v>176000</v>
      </c>
      <c r="G224" s="103">
        <v>130848</v>
      </c>
      <c r="H224" s="103">
        <v>130848</v>
      </c>
    </row>
    <row r="225" spans="1:8" ht="45" x14ac:dyDescent="0.3">
      <c r="A225" s="21"/>
      <c r="B225" s="22" t="s">
        <v>400</v>
      </c>
      <c r="C225" s="88">
        <f>C226+C227</f>
        <v>0</v>
      </c>
      <c r="D225" s="88">
        <f t="shared" ref="D225:H225" si="87">D226+D227</f>
        <v>0</v>
      </c>
      <c r="E225" s="88">
        <f t="shared" si="87"/>
        <v>0</v>
      </c>
      <c r="F225" s="88">
        <f t="shared" si="87"/>
        <v>0</v>
      </c>
      <c r="G225" s="110">
        <f t="shared" si="87"/>
        <v>0</v>
      </c>
      <c r="H225" s="110">
        <f t="shared" si="87"/>
        <v>0</v>
      </c>
    </row>
    <row r="226" spans="1:8" x14ac:dyDescent="0.3">
      <c r="A226" s="21"/>
      <c r="B226" s="22" t="s">
        <v>513</v>
      </c>
      <c r="C226" s="88"/>
      <c r="D226" s="89">
        <v>0</v>
      </c>
      <c r="E226" s="89">
        <v>0</v>
      </c>
      <c r="F226" s="89">
        <v>0</v>
      </c>
      <c r="G226" s="103">
        <v>0</v>
      </c>
      <c r="H226" s="103">
        <v>0</v>
      </c>
    </row>
    <row r="227" spans="1:8" ht="60" x14ac:dyDescent="0.3">
      <c r="A227" s="21"/>
      <c r="B227" s="22" t="s">
        <v>511</v>
      </c>
      <c r="C227" s="88"/>
      <c r="D227" s="89">
        <v>0</v>
      </c>
      <c r="E227" s="89">
        <v>0</v>
      </c>
      <c r="F227" s="89">
        <v>0</v>
      </c>
      <c r="G227" s="103">
        <v>0</v>
      </c>
      <c r="H227" s="103">
        <v>0</v>
      </c>
    </row>
    <row r="228" spans="1:8" ht="30" x14ac:dyDescent="0.3">
      <c r="A228" s="21"/>
      <c r="B228" s="22" t="s">
        <v>401</v>
      </c>
      <c r="C228" s="88"/>
      <c r="D228" s="89">
        <v>0</v>
      </c>
      <c r="E228" s="89">
        <v>0</v>
      </c>
      <c r="F228" s="89">
        <v>0</v>
      </c>
      <c r="G228" s="116">
        <v>0</v>
      </c>
      <c r="H228" s="116">
        <v>0</v>
      </c>
    </row>
    <row r="229" spans="1:8" x14ac:dyDescent="0.3">
      <c r="A229" s="21"/>
      <c r="B229" s="46" t="s">
        <v>403</v>
      </c>
      <c r="C229" s="88">
        <f>C230+C231</f>
        <v>0</v>
      </c>
      <c r="D229" s="88">
        <f t="shared" ref="D229:H229" si="88">D230+D231</f>
        <v>3104320</v>
      </c>
      <c r="E229" s="88">
        <f t="shared" si="88"/>
        <v>2260320</v>
      </c>
      <c r="F229" s="88">
        <f t="shared" si="88"/>
        <v>1492160</v>
      </c>
      <c r="G229" s="110">
        <f t="shared" si="88"/>
        <v>1492160</v>
      </c>
      <c r="H229" s="110">
        <f t="shared" si="88"/>
        <v>232320</v>
      </c>
    </row>
    <row r="230" spans="1:8" x14ac:dyDescent="0.3">
      <c r="A230" s="21"/>
      <c r="B230" s="46" t="s">
        <v>513</v>
      </c>
      <c r="C230" s="88"/>
      <c r="D230" s="89">
        <v>3104320</v>
      </c>
      <c r="E230" s="89">
        <v>2260320</v>
      </c>
      <c r="F230" s="89">
        <v>1492160</v>
      </c>
      <c r="G230" s="103">
        <v>1492160</v>
      </c>
      <c r="H230" s="103">
        <v>232320</v>
      </c>
    </row>
    <row r="231" spans="1:8" ht="60" x14ac:dyDescent="0.3">
      <c r="A231" s="21"/>
      <c r="B231" s="46" t="s">
        <v>511</v>
      </c>
      <c r="C231" s="88"/>
      <c r="D231" s="89">
        <v>0</v>
      </c>
      <c r="E231" s="89">
        <v>0</v>
      </c>
      <c r="F231" s="89">
        <v>0</v>
      </c>
      <c r="G231" s="103">
        <v>0</v>
      </c>
      <c r="H231" s="103">
        <v>0</v>
      </c>
    </row>
    <row r="232" spans="1:8" ht="30" x14ac:dyDescent="0.3">
      <c r="A232" s="21"/>
      <c r="B232" s="46" t="s">
        <v>516</v>
      </c>
      <c r="C232" s="88"/>
      <c r="D232" s="89">
        <v>0</v>
      </c>
      <c r="E232" s="89">
        <v>0</v>
      </c>
      <c r="F232" s="89">
        <v>0</v>
      </c>
      <c r="G232" s="103">
        <v>0</v>
      </c>
      <c r="H232" s="103">
        <v>0</v>
      </c>
    </row>
    <row r="233" spans="1:8" x14ac:dyDescent="0.3">
      <c r="A233" s="21"/>
      <c r="B233" s="23" t="s">
        <v>328</v>
      </c>
      <c r="C233" s="88"/>
      <c r="D233" s="89"/>
      <c r="E233" s="89"/>
      <c r="F233" s="89"/>
      <c r="G233" s="103">
        <v>-350189</v>
      </c>
      <c r="H233" s="103">
        <v>-52586</v>
      </c>
    </row>
    <row r="234" spans="1:8" ht="16.5" customHeight="1" x14ac:dyDescent="0.3">
      <c r="A234" s="21" t="s">
        <v>413</v>
      </c>
      <c r="B234" s="19" t="s">
        <v>404</v>
      </c>
      <c r="C234" s="88">
        <f>C235+C236+C237</f>
        <v>0</v>
      </c>
      <c r="D234" s="88">
        <f t="shared" ref="D234:H234" si="89">D235+D236+D237</f>
        <v>0</v>
      </c>
      <c r="E234" s="88">
        <f t="shared" si="89"/>
        <v>0</v>
      </c>
      <c r="F234" s="88">
        <f t="shared" si="89"/>
        <v>0</v>
      </c>
      <c r="G234" s="110">
        <f t="shared" si="89"/>
        <v>0</v>
      </c>
      <c r="H234" s="110">
        <f t="shared" si="89"/>
        <v>0</v>
      </c>
    </row>
    <row r="235" spans="1:8" ht="16.5" customHeight="1" x14ac:dyDescent="0.3">
      <c r="A235" s="21"/>
      <c r="B235" s="22" t="s">
        <v>336</v>
      </c>
      <c r="C235" s="88"/>
      <c r="D235" s="89">
        <v>0</v>
      </c>
      <c r="E235" s="89">
        <v>0</v>
      </c>
      <c r="F235" s="89">
        <v>0</v>
      </c>
      <c r="G235" s="103">
        <v>0</v>
      </c>
      <c r="H235" s="103">
        <v>0</v>
      </c>
    </row>
    <row r="236" spans="1:8" ht="16.5" customHeight="1" x14ac:dyDescent="0.3">
      <c r="A236" s="21"/>
      <c r="B236" s="47" t="s">
        <v>406</v>
      </c>
      <c r="C236" s="88"/>
      <c r="D236" s="89">
        <v>0</v>
      </c>
      <c r="E236" s="89">
        <v>0</v>
      </c>
      <c r="F236" s="89">
        <v>0</v>
      </c>
      <c r="G236" s="103">
        <v>0</v>
      </c>
      <c r="H236" s="103">
        <v>0</v>
      </c>
    </row>
    <row r="237" spans="1:8" ht="60" x14ac:dyDescent="0.3">
      <c r="A237" s="21"/>
      <c r="B237" s="47" t="s">
        <v>511</v>
      </c>
      <c r="C237" s="88"/>
      <c r="D237" s="89">
        <v>0</v>
      </c>
      <c r="E237" s="89">
        <v>0</v>
      </c>
      <c r="F237" s="89">
        <v>0</v>
      </c>
      <c r="G237" s="103">
        <v>0</v>
      </c>
      <c r="H237" s="103">
        <v>0</v>
      </c>
    </row>
    <row r="238" spans="1:8" ht="16.5" customHeight="1" x14ac:dyDescent="0.3">
      <c r="A238" s="21"/>
      <c r="B238" s="23" t="s">
        <v>328</v>
      </c>
      <c r="C238" s="88"/>
      <c r="D238" s="89"/>
      <c r="E238" s="89"/>
      <c r="F238" s="89"/>
      <c r="G238" s="103">
        <v>0</v>
      </c>
      <c r="H238" s="103">
        <v>0</v>
      </c>
    </row>
    <row r="239" spans="1:8" s="18" customFormat="1" ht="16.5" customHeight="1" x14ac:dyDescent="0.3">
      <c r="A239" s="16" t="s">
        <v>416</v>
      </c>
      <c r="B239" s="19" t="s">
        <v>408</v>
      </c>
      <c r="C239" s="88"/>
      <c r="D239" s="86">
        <v>3301000</v>
      </c>
      <c r="E239" s="86">
        <v>3264000</v>
      </c>
      <c r="F239" s="86">
        <v>1683200</v>
      </c>
      <c r="G239" s="102">
        <v>1683156</v>
      </c>
      <c r="H239" s="102">
        <v>285616</v>
      </c>
    </row>
    <row r="240" spans="1:8" ht="16.5" customHeight="1" x14ac:dyDescent="0.3">
      <c r="A240" s="16"/>
      <c r="B240" s="23" t="s">
        <v>328</v>
      </c>
      <c r="C240" s="88"/>
      <c r="D240" s="89"/>
      <c r="E240" s="89"/>
      <c r="F240" s="89"/>
      <c r="G240" s="103">
        <v>-123</v>
      </c>
      <c r="H240" s="103">
        <v>0</v>
      </c>
    </row>
    <row r="241" spans="1:8" s="18" customFormat="1" ht="16.5" customHeight="1" x14ac:dyDescent="0.3">
      <c r="A241" s="16" t="s">
        <v>417</v>
      </c>
      <c r="B241" s="19" t="s">
        <v>410</v>
      </c>
      <c r="C241" s="88"/>
      <c r="D241" s="86">
        <v>10936220</v>
      </c>
      <c r="E241" s="86">
        <v>10936220</v>
      </c>
      <c r="F241" s="86">
        <v>10936220</v>
      </c>
      <c r="G241" s="102">
        <v>10936213</v>
      </c>
      <c r="H241" s="102">
        <v>823883</v>
      </c>
    </row>
    <row r="242" spans="1:8" ht="16.5" customHeight="1" x14ac:dyDescent="0.3">
      <c r="A242" s="16"/>
      <c r="B242" s="23" t="s">
        <v>328</v>
      </c>
      <c r="C242" s="88"/>
      <c r="D242" s="89"/>
      <c r="E242" s="89"/>
      <c r="F242" s="89"/>
      <c r="G242" s="103">
        <v>-125806</v>
      </c>
      <c r="H242" s="103">
        <v>-14272</v>
      </c>
    </row>
    <row r="243" spans="1:8" x14ac:dyDescent="0.3">
      <c r="A243" s="16"/>
      <c r="B243" s="19" t="s">
        <v>411</v>
      </c>
      <c r="C243" s="88">
        <f t="shared" ref="C243:H243" si="90">C88+C106+C140+C166+C170+C174+C185+C191+C196+C209+C215+C219+C233+C238+C240+C242</f>
        <v>0</v>
      </c>
      <c r="D243" s="88">
        <f t="shared" si="90"/>
        <v>0</v>
      </c>
      <c r="E243" s="88">
        <f t="shared" si="90"/>
        <v>0</v>
      </c>
      <c r="F243" s="88">
        <f t="shared" si="90"/>
        <v>0</v>
      </c>
      <c r="G243" s="110">
        <f t="shared" si="90"/>
        <v>-602553</v>
      </c>
      <c r="H243" s="110">
        <f t="shared" si="90"/>
        <v>-102459</v>
      </c>
    </row>
    <row r="244" spans="1:8" ht="30" x14ac:dyDescent="0.3">
      <c r="A244" s="16" t="s">
        <v>208</v>
      </c>
      <c r="B244" s="19" t="s">
        <v>193</v>
      </c>
      <c r="C244" s="88">
        <f t="shared" ref="C244:H244" si="91">C245</f>
        <v>0</v>
      </c>
      <c r="D244" s="88">
        <f t="shared" si="91"/>
        <v>241707000</v>
      </c>
      <c r="E244" s="88">
        <f t="shared" si="91"/>
        <v>241707000</v>
      </c>
      <c r="F244" s="88">
        <f t="shared" si="91"/>
        <v>145612810</v>
      </c>
      <c r="G244" s="110">
        <f t="shared" si="91"/>
        <v>145328160</v>
      </c>
      <c r="H244" s="110">
        <f t="shared" si="91"/>
        <v>23653564</v>
      </c>
    </row>
    <row r="245" spans="1:8" x14ac:dyDescent="0.3">
      <c r="A245" s="16" t="s">
        <v>420</v>
      </c>
      <c r="B245" s="19" t="s">
        <v>412</v>
      </c>
      <c r="C245" s="88">
        <f t="shared" ref="C245:H245" si="92">C246+C256</f>
        <v>0</v>
      </c>
      <c r="D245" s="88">
        <f t="shared" si="92"/>
        <v>241707000</v>
      </c>
      <c r="E245" s="88">
        <f t="shared" si="92"/>
        <v>241707000</v>
      </c>
      <c r="F245" s="88">
        <f t="shared" si="92"/>
        <v>145612810</v>
      </c>
      <c r="G245" s="110">
        <f t="shared" si="92"/>
        <v>145328160</v>
      </c>
      <c r="H245" s="110">
        <f t="shared" si="92"/>
        <v>23653564</v>
      </c>
    </row>
    <row r="246" spans="1:8" ht="30" x14ac:dyDescent="0.3">
      <c r="A246" s="16" t="s">
        <v>422</v>
      </c>
      <c r="B246" s="19" t="s">
        <v>414</v>
      </c>
      <c r="C246" s="88">
        <f>C247+C250+C248+C249+C254+C255</f>
        <v>0</v>
      </c>
      <c r="D246" s="88">
        <f t="shared" ref="D246:H246" si="93">D247+D250+D248+D249+D254+D255</f>
        <v>241707000</v>
      </c>
      <c r="E246" s="88">
        <f t="shared" si="93"/>
        <v>241707000</v>
      </c>
      <c r="F246" s="88">
        <f t="shared" si="93"/>
        <v>145612810</v>
      </c>
      <c r="G246" s="110">
        <f t="shared" si="93"/>
        <v>145328160</v>
      </c>
      <c r="H246" s="110">
        <f t="shared" si="93"/>
        <v>23653564</v>
      </c>
    </row>
    <row r="247" spans="1:8" ht="30" x14ac:dyDescent="0.3">
      <c r="A247" s="16"/>
      <c r="B247" s="23" t="s">
        <v>483</v>
      </c>
      <c r="C247" s="88"/>
      <c r="D247" s="89">
        <v>218280000</v>
      </c>
      <c r="E247" s="89">
        <v>218280000</v>
      </c>
      <c r="F247" s="89">
        <v>131737230</v>
      </c>
      <c r="G247" s="116">
        <v>131508129</v>
      </c>
      <c r="H247" s="116">
        <v>21282361</v>
      </c>
    </row>
    <row r="248" spans="1:8" ht="30" x14ac:dyDescent="0.3">
      <c r="A248" s="16"/>
      <c r="B248" s="23" t="s">
        <v>484</v>
      </c>
      <c r="C248" s="88"/>
      <c r="D248" s="89">
        <v>1390000</v>
      </c>
      <c r="E248" s="89">
        <v>1390000</v>
      </c>
      <c r="F248" s="89">
        <v>826000</v>
      </c>
      <c r="G248" s="116">
        <v>811298</v>
      </c>
      <c r="H248" s="116">
        <v>134299</v>
      </c>
    </row>
    <row r="249" spans="1:8" ht="30" x14ac:dyDescent="0.3">
      <c r="A249" s="16"/>
      <c r="B249" s="23" t="s">
        <v>485</v>
      </c>
      <c r="C249" s="88"/>
      <c r="D249" s="89">
        <v>540000</v>
      </c>
      <c r="E249" s="89">
        <v>540000</v>
      </c>
      <c r="F249" s="89">
        <v>326470</v>
      </c>
      <c r="G249" s="116">
        <v>326470</v>
      </c>
      <c r="H249" s="116">
        <v>56824</v>
      </c>
    </row>
    <row r="250" spans="1:8" ht="45" x14ac:dyDescent="0.3">
      <c r="A250" s="16"/>
      <c r="B250" s="96" t="s">
        <v>486</v>
      </c>
      <c r="C250" s="88">
        <f>C251+C252+C253</f>
        <v>0</v>
      </c>
      <c r="D250" s="88">
        <f t="shared" ref="D250:F250" si="94">D251+D252+D253</f>
        <v>21367000</v>
      </c>
      <c r="E250" s="88">
        <f t="shared" si="94"/>
        <v>21367000</v>
      </c>
      <c r="F250" s="88">
        <f t="shared" si="94"/>
        <v>12678110</v>
      </c>
      <c r="G250" s="110">
        <f t="shared" ref="G250:H250" si="95">G251+G252+G253</f>
        <v>12672674</v>
      </c>
      <c r="H250" s="110">
        <f t="shared" si="95"/>
        <v>2180080</v>
      </c>
    </row>
    <row r="251" spans="1:8" ht="75" x14ac:dyDescent="0.3">
      <c r="A251" s="16"/>
      <c r="B251" s="23" t="s">
        <v>415</v>
      </c>
      <c r="C251" s="88"/>
      <c r="D251" s="89">
        <v>8800000</v>
      </c>
      <c r="E251" s="89">
        <v>8800000</v>
      </c>
      <c r="F251" s="89">
        <v>5276000</v>
      </c>
      <c r="G251" s="116">
        <v>5273462</v>
      </c>
      <c r="H251" s="116">
        <v>876529</v>
      </c>
    </row>
    <row r="252" spans="1:8" ht="75" x14ac:dyDescent="0.3">
      <c r="A252" s="16"/>
      <c r="B252" s="23" t="s">
        <v>507</v>
      </c>
      <c r="C252" s="88"/>
      <c r="D252" s="89">
        <v>8830000</v>
      </c>
      <c r="E252" s="89">
        <v>8830000</v>
      </c>
      <c r="F252" s="89">
        <v>5312120</v>
      </c>
      <c r="G252" s="116">
        <v>5310008</v>
      </c>
      <c r="H252" s="116">
        <v>883543</v>
      </c>
    </row>
    <row r="253" spans="1:8" ht="60" x14ac:dyDescent="0.3">
      <c r="A253" s="16"/>
      <c r="B253" s="23" t="s">
        <v>506</v>
      </c>
      <c r="C253" s="88"/>
      <c r="D253" s="89">
        <v>3737000</v>
      </c>
      <c r="E253" s="89">
        <v>3737000</v>
      </c>
      <c r="F253" s="89">
        <v>2089990</v>
      </c>
      <c r="G253" s="116">
        <v>2089204</v>
      </c>
      <c r="H253" s="116">
        <v>420008</v>
      </c>
    </row>
    <row r="254" spans="1:8" ht="45" x14ac:dyDescent="0.3">
      <c r="A254" s="16"/>
      <c r="B254" s="23" t="s">
        <v>487</v>
      </c>
      <c r="C254" s="88"/>
      <c r="D254" s="89">
        <v>0</v>
      </c>
      <c r="E254" s="89">
        <v>0</v>
      </c>
      <c r="F254" s="89">
        <v>0</v>
      </c>
      <c r="G254" s="116">
        <v>0</v>
      </c>
      <c r="H254" s="116">
        <v>0</v>
      </c>
    </row>
    <row r="255" spans="1:8" ht="45" x14ac:dyDescent="0.3">
      <c r="A255" s="16"/>
      <c r="B255" s="23" t="s">
        <v>504</v>
      </c>
      <c r="C255" s="88"/>
      <c r="D255" s="89">
        <v>130000</v>
      </c>
      <c r="E255" s="89">
        <v>130000</v>
      </c>
      <c r="F255" s="89">
        <v>45000</v>
      </c>
      <c r="G255" s="116">
        <v>9589</v>
      </c>
      <c r="H255" s="116">
        <v>0</v>
      </c>
    </row>
    <row r="256" spans="1:8" x14ac:dyDescent="0.3">
      <c r="A256" s="16" t="s">
        <v>428</v>
      </c>
      <c r="B256" s="19" t="s">
        <v>488</v>
      </c>
      <c r="C256" s="88">
        <f>C257+C258</f>
        <v>0</v>
      </c>
      <c r="D256" s="88">
        <f t="shared" ref="D256:H256" si="96">D257+D258</f>
        <v>0</v>
      </c>
      <c r="E256" s="88">
        <f t="shared" si="96"/>
        <v>0</v>
      </c>
      <c r="F256" s="88">
        <f t="shared" si="96"/>
        <v>0</v>
      </c>
      <c r="G256" s="110">
        <f t="shared" si="96"/>
        <v>0</v>
      </c>
      <c r="H256" s="110">
        <f t="shared" si="96"/>
        <v>0</v>
      </c>
    </row>
    <row r="257" spans="1:8" ht="45" x14ac:dyDescent="0.3">
      <c r="A257" s="16"/>
      <c r="B257" s="23" t="s">
        <v>489</v>
      </c>
      <c r="C257" s="88"/>
      <c r="D257" s="89">
        <v>0</v>
      </c>
      <c r="E257" s="89">
        <v>0</v>
      </c>
      <c r="F257" s="89">
        <v>0</v>
      </c>
      <c r="G257" s="116">
        <v>0</v>
      </c>
      <c r="H257" s="116">
        <v>0</v>
      </c>
    </row>
    <row r="258" spans="1:8" ht="30" x14ac:dyDescent="0.3">
      <c r="A258" s="16"/>
      <c r="B258" s="23" t="s">
        <v>490</v>
      </c>
      <c r="C258" s="88"/>
      <c r="D258" s="89">
        <v>0</v>
      </c>
      <c r="E258" s="89">
        <v>0</v>
      </c>
      <c r="F258" s="89">
        <v>0</v>
      </c>
      <c r="G258" s="116">
        <v>0</v>
      </c>
      <c r="H258" s="116">
        <v>0</v>
      </c>
    </row>
    <row r="259" spans="1:8" x14ac:dyDescent="0.3">
      <c r="A259" s="16" t="s">
        <v>430</v>
      </c>
      <c r="B259" s="48" t="s">
        <v>418</v>
      </c>
      <c r="C259" s="92">
        <f>+C260</f>
        <v>0</v>
      </c>
      <c r="D259" s="92">
        <f t="shared" ref="D259:H261" si="97">+D260</f>
        <v>67425000</v>
      </c>
      <c r="E259" s="92">
        <f t="shared" si="97"/>
        <v>67425000</v>
      </c>
      <c r="F259" s="92">
        <f t="shared" si="97"/>
        <v>66430630</v>
      </c>
      <c r="G259" s="112">
        <f t="shared" si="97"/>
        <v>66311132</v>
      </c>
      <c r="H259" s="112">
        <f t="shared" si="97"/>
        <v>11010314</v>
      </c>
    </row>
    <row r="260" spans="1:8" ht="16.5" customHeight="1" x14ac:dyDescent="0.3">
      <c r="A260" s="16" t="s">
        <v>432</v>
      </c>
      <c r="B260" s="48" t="s">
        <v>189</v>
      </c>
      <c r="C260" s="92">
        <f>+C261</f>
        <v>0</v>
      </c>
      <c r="D260" s="92">
        <f t="shared" si="97"/>
        <v>67425000</v>
      </c>
      <c r="E260" s="92">
        <f t="shared" si="97"/>
        <v>67425000</v>
      </c>
      <c r="F260" s="92">
        <f t="shared" si="97"/>
        <v>66430630</v>
      </c>
      <c r="G260" s="112">
        <f t="shared" si="97"/>
        <v>66311132</v>
      </c>
      <c r="H260" s="112">
        <f t="shared" si="97"/>
        <v>11010314</v>
      </c>
    </row>
    <row r="261" spans="1:8" ht="16.5" customHeight="1" x14ac:dyDescent="0.3">
      <c r="A261" s="16" t="s">
        <v>434</v>
      </c>
      <c r="B261" s="19" t="s">
        <v>419</v>
      </c>
      <c r="C261" s="92">
        <f>+C262</f>
        <v>0</v>
      </c>
      <c r="D261" s="92">
        <f t="shared" si="97"/>
        <v>67425000</v>
      </c>
      <c r="E261" s="92">
        <f t="shared" si="97"/>
        <v>67425000</v>
      </c>
      <c r="F261" s="92">
        <f t="shared" si="97"/>
        <v>66430630</v>
      </c>
      <c r="G261" s="112">
        <f t="shared" si="97"/>
        <v>66311132</v>
      </c>
      <c r="H261" s="112">
        <f t="shared" si="97"/>
        <v>11010314</v>
      </c>
    </row>
    <row r="262" spans="1:8" ht="16.5" customHeight="1" x14ac:dyDescent="0.3">
      <c r="A262" s="21" t="s">
        <v>436</v>
      </c>
      <c r="B262" s="48" t="s">
        <v>421</v>
      </c>
      <c r="C262" s="87">
        <f t="shared" ref="C262:H262" si="98">C263</f>
        <v>0</v>
      </c>
      <c r="D262" s="87">
        <f t="shared" si="98"/>
        <v>67425000</v>
      </c>
      <c r="E262" s="87">
        <f t="shared" si="98"/>
        <v>67425000</v>
      </c>
      <c r="F262" s="87">
        <f t="shared" si="98"/>
        <v>66430630</v>
      </c>
      <c r="G262" s="109">
        <f t="shared" si="98"/>
        <v>66311132</v>
      </c>
      <c r="H262" s="109">
        <f t="shared" si="98"/>
        <v>11010314</v>
      </c>
    </row>
    <row r="263" spans="1:8" ht="16.5" customHeight="1" x14ac:dyDescent="0.3">
      <c r="A263" s="21" t="s">
        <v>438</v>
      </c>
      <c r="B263" s="48" t="s">
        <v>423</v>
      </c>
      <c r="C263" s="87">
        <f t="shared" ref="C263:H263" si="99">C265+C266+C267</f>
        <v>0</v>
      </c>
      <c r="D263" s="87">
        <f t="shared" si="99"/>
        <v>67425000</v>
      </c>
      <c r="E263" s="87">
        <f t="shared" si="99"/>
        <v>67425000</v>
      </c>
      <c r="F263" s="87">
        <f t="shared" si="99"/>
        <v>66430630</v>
      </c>
      <c r="G263" s="109">
        <f t="shared" si="99"/>
        <v>66311132</v>
      </c>
      <c r="H263" s="109">
        <f t="shared" si="99"/>
        <v>11010314</v>
      </c>
    </row>
    <row r="264" spans="1:8" ht="16.5" customHeight="1" x14ac:dyDescent="0.3">
      <c r="A264" s="16" t="s">
        <v>440</v>
      </c>
      <c r="B264" s="48" t="s">
        <v>424</v>
      </c>
      <c r="C264" s="87">
        <f t="shared" ref="C264:H264" si="100">C265</f>
        <v>0</v>
      </c>
      <c r="D264" s="87">
        <f t="shared" si="100"/>
        <v>47166000</v>
      </c>
      <c r="E264" s="87">
        <f t="shared" si="100"/>
        <v>47166000</v>
      </c>
      <c r="F264" s="87">
        <f t="shared" si="100"/>
        <v>46171630</v>
      </c>
      <c r="G264" s="109">
        <f t="shared" si="100"/>
        <v>46103824</v>
      </c>
      <c r="H264" s="109">
        <f t="shared" si="100"/>
        <v>8054372</v>
      </c>
    </row>
    <row r="265" spans="1:8" ht="16.5" customHeight="1" x14ac:dyDescent="0.3">
      <c r="A265" s="21" t="s">
        <v>442</v>
      </c>
      <c r="B265" s="49" t="s">
        <v>425</v>
      </c>
      <c r="C265" s="88"/>
      <c r="D265" s="89">
        <v>47166000</v>
      </c>
      <c r="E265" s="89">
        <v>47166000</v>
      </c>
      <c r="F265" s="89">
        <v>46171630</v>
      </c>
      <c r="G265" s="103">
        <v>46103824</v>
      </c>
      <c r="H265" s="103">
        <v>8054372</v>
      </c>
    </row>
    <row r="266" spans="1:8" ht="16.5" customHeight="1" x14ac:dyDescent="0.3">
      <c r="A266" s="21" t="s">
        <v>443</v>
      </c>
      <c r="B266" s="49" t="s">
        <v>426</v>
      </c>
      <c r="C266" s="88"/>
      <c r="D266" s="89">
        <v>20259000</v>
      </c>
      <c r="E266" s="89">
        <v>20259000</v>
      </c>
      <c r="F266" s="89">
        <v>20259000</v>
      </c>
      <c r="G266" s="103">
        <v>20207308</v>
      </c>
      <c r="H266" s="103">
        <v>2955942</v>
      </c>
    </row>
    <row r="267" spans="1:8" ht="16.5" customHeight="1" x14ac:dyDescent="0.3">
      <c r="A267" s="21"/>
      <c r="B267" s="27" t="s">
        <v>427</v>
      </c>
      <c r="C267" s="88"/>
      <c r="D267" s="89">
        <v>0</v>
      </c>
      <c r="E267" s="89">
        <v>0</v>
      </c>
      <c r="F267" s="89">
        <v>0</v>
      </c>
      <c r="G267" s="103">
        <v>0</v>
      </c>
      <c r="H267" s="103">
        <v>0</v>
      </c>
    </row>
    <row r="268" spans="1:8" ht="30" x14ac:dyDescent="0.3">
      <c r="A268" s="21" t="s">
        <v>211</v>
      </c>
      <c r="B268" s="50" t="s">
        <v>195</v>
      </c>
      <c r="C268" s="85">
        <f t="shared" ref="C268" si="101">C273+C269</f>
        <v>0</v>
      </c>
      <c r="D268" s="85">
        <f t="shared" ref="D268:H268" si="102">D273+D269</f>
        <v>0</v>
      </c>
      <c r="E268" s="85">
        <f t="shared" si="102"/>
        <v>0</v>
      </c>
      <c r="F268" s="85">
        <f t="shared" si="102"/>
        <v>0</v>
      </c>
      <c r="G268" s="102">
        <f t="shared" si="102"/>
        <v>0</v>
      </c>
      <c r="H268" s="102">
        <f t="shared" si="102"/>
        <v>0</v>
      </c>
    </row>
    <row r="269" spans="1:8" x14ac:dyDescent="0.3">
      <c r="A269" s="21" t="s">
        <v>445</v>
      </c>
      <c r="B269" s="50" t="s">
        <v>429</v>
      </c>
      <c r="C269" s="85">
        <f t="shared" ref="C269" si="103">C270+C271+C272</f>
        <v>0</v>
      </c>
      <c r="D269" s="85">
        <f t="shared" ref="D269:H269" si="104">D270+D271+D272</f>
        <v>0</v>
      </c>
      <c r="E269" s="85">
        <f t="shared" si="104"/>
        <v>0</v>
      </c>
      <c r="F269" s="85">
        <f t="shared" si="104"/>
        <v>0</v>
      </c>
      <c r="G269" s="102">
        <f t="shared" si="104"/>
        <v>0</v>
      </c>
      <c r="H269" s="102">
        <f t="shared" si="104"/>
        <v>0</v>
      </c>
    </row>
    <row r="270" spans="1:8" x14ac:dyDescent="0.3">
      <c r="A270" s="21" t="s">
        <v>446</v>
      </c>
      <c r="B270" s="50" t="s">
        <v>431</v>
      </c>
      <c r="C270" s="85"/>
      <c r="D270" s="89"/>
      <c r="E270" s="89"/>
      <c r="F270" s="89"/>
      <c r="G270" s="102"/>
      <c r="H270" s="102"/>
    </row>
    <row r="271" spans="1:8" x14ac:dyDescent="0.3">
      <c r="A271" s="21" t="s">
        <v>447</v>
      </c>
      <c r="B271" s="50" t="s">
        <v>433</v>
      </c>
      <c r="C271" s="85"/>
      <c r="D271" s="89"/>
      <c r="E271" s="89"/>
      <c r="F271" s="89"/>
      <c r="G271" s="102"/>
      <c r="H271" s="102"/>
    </row>
    <row r="272" spans="1:8" x14ac:dyDescent="0.3">
      <c r="A272" s="21" t="s">
        <v>448</v>
      </c>
      <c r="B272" s="50" t="s">
        <v>435</v>
      </c>
      <c r="C272" s="85"/>
      <c r="D272" s="89"/>
      <c r="E272" s="89"/>
      <c r="F272" s="89"/>
      <c r="G272" s="102"/>
      <c r="H272" s="102"/>
    </row>
    <row r="273" spans="1:8" x14ac:dyDescent="0.3">
      <c r="A273" s="21" t="s">
        <v>449</v>
      </c>
      <c r="B273" s="50" t="s">
        <v>437</v>
      </c>
      <c r="C273" s="85">
        <f t="shared" ref="C273:H273" si="105">C274+C275+C276</f>
        <v>0</v>
      </c>
      <c r="D273" s="85">
        <f t="shared" si="105"/>
        <v>0</v>
      </c>
      <c r="E273" s="85">
        <f t="shared" si="105"/>
        <v>0</v>
      </c>
      <c r="F273" s="85">
        <f t="shared" si="105"/>
        <v>0</v>
      </c>
      <c r="G273" s="102">
        <f t="shared" si="105"/>
        <v>0</v>
      </c>
      <c r="H273" s="102">
        <f t="shared" si="105"/>
        <v>0</v>
      </c>
    </row>
    <row r="274" spans="1:8" x14ac:dyDescent="0.3">
      <c r="A274" s="21" t="s">
        <v>450</v>
      </c>
      <c r="B274" s="51" t="s">
        <v>439</v>
      </c>
      <c r="C274" s="44"/>
      <c r="D274" s="89"/>
      <c r="E274" s="89"/>
      <c r="F274" s="89"/>
      <c r="G274" s="103"/>
      <c r="H274" s="103"/>
    </row>
    <row r="275" spans="1:8" x14ac:dyDescent="0.3">
      <c r="A275" s="21" t="s">
        <v>452</v>
      </c>
      <c r="B275" s="51" t="s">
        <v>441</v>
      </c>
      <c r="C275" s="44"/>
      <c r="D275" s="89"/>
      <c r="E275" s="89"/>
      <c r="F275" s="89"/>
      <c r="G275" s="103"/>
      <c r="H275" s="103"/>
    </row>
    <row r="276" spans="1:8" x14ac:dyDescent="0.3">
      <c r="A276" s="21" t="s">
        <v>454</v>
      </c>
      <c r="B276" s="51" t="s">
        <v>435</v>
      </c>
      <c r="C276" s="44"/>
      <c r="D276" s="89"/>
      <c r="E276" s="89"/>
      <c r="F276" s="89"/>
      <c r="G276" s="103"/>
      <c r="H276" s="103"/>
    </row>
    <row r="277" spans="1:8" x14ac:dyDescent="0.3">
      <c r="A277" s="21" t="s">
        <v>455</v>
      </c>
      <c r="B277" s="50" t="s">
        <v>444</v>
      </c>
      <c r="C277" s="85">
        <f>C278</f>
        <v>0</v>
      </c>
      <c r="D277" s="85">
        <f t="shared" ref="D277:H278" si="106">D278</f>
        <v>0</v>
      </c>
      <c r="E277" s="85">
        <f t="shared" si="106"/>
        <v>0</v>
      </c>
      <c r="F277" s="85">
        <f t="shared" si="106"/>
        <v>0</v>
      </c>
      <c r="G277" s="102">
        <f t="shared" si="106"/>
        <v>0</v>
      </c>
      <c r="H277" s="102">
        <f t="shared" si="106"/>
        <v>0</v>
      </c>
    </row>
    <row r="278" spans="1:8" x14ac:dyDescent="0.3">
      <c r="A278" s="21" t="s">
        <v>456</v>
      </c>
      <c r="B278" s="50" t="s">
        <v>189</v>
      </c>
      <c r="C278" s="85">
        <f>C279</f>
        <v>0</v>
      </c>
      <c r="D278" s="85">
        <f t="shared" si="106"/>
        <v>0</v>
      </c>
      <c r="E278" s="85">
        <f t="shared" si="106"/>
        <v>0</v>
      </c>
      <c r="F278" s="85">
        <f t="shared" si="106"/>
        <v>0</v>
      </c>
      <c r="G278" s="102">
        <f t="shared" si="106"/>
        <v>0</v>
      </c>
      <c r="H278" s="102">
        <f t="shared" si="106"/>
        <v>0</v>
      </c>
    </row>
    <row r="279" spans="1:8" ht="30" x14ac:dyDescent="0.3">
      <c r="A279" s="21" t="s">
        <v>457</v>
      </c>
      <c r="B279" s="50" t="s">
        <v>195</v>
      </c>
      <c r="C279" s="85">
        <f t="shared" ref="C279" si="107">C282</f>
        <v>0</v>
      </c>
      <c r="D279" s="85">
        <f t="shared" ref="D279:H279" si="108">D282</f>
        <v>0</v>
      </c>
      <c r="E279" s="85">
        <f t="shared" si="108"/>
        <v>0</v>
      </c>
      <c r="F279" s="85">
        <f t="shared" si="108"/>
        <v>0</v>
      </c>
      <c r="G279" s="102">
        <f t="shared" si="108"/>
        <v>0</v>
      </c>
      <c r="H279" s="102">
        <f t="shared" si="108"/>
        <v>0</v>
      </c>
    </row>
    <row r="280" spans="1:8" x14ac:dyDescent="0.3">
      <c r="A280" s="21" t="s">
        <v>458</v>
      </c>
      <c r="B280" s="50" t="s">
        <v>206</v>
      </c>
      <c r="C280" s="85">
        <f t="shared" ref="C280:C285" si="109">C281</f>
        <v>0</v>
      </c>
      <c r="D280" s="85">
        <f t="shared" ref="D280:H282" si="110">D281</f>
        <v>0</v>
      </c>
      <c r="E280" s="85">
        <f t="shared" si="110"/>
        <v>0</v>
      </c>
      <c r="F280" s="85">
        <f t="shared" si="110"/>
        <v>0</v>
      </c>
      <c r="G280" s="102">
        <f t="shared" si="110"/>
        <v>0</v>
      </c>
      <c r="H280" s="102">
        <f t="shared" si="110"/>
        <v>0</v>
      </c>
    </row>
    <row r="281" spans="1:8" x14ac:dyDescent="0.3">
      <c r="A281" s="21" t="s">
        <v>459</v>
      </c>
      <c r="B281" s="50" t="s">
        <v>189</v>
      </c>
      <c r="C281" s="85">
        <f t="shared" si="109"/>
        <v>0</v>
      </c>
      <c r="D281" s="85">
        <f t="shared" si="110"/>
        <v>0</v>
      </c>
      <c r="E281" s="85">
        <f t="shared" si="110"/>
        <v>0</v>
      </c>
      <c r="F281" s="85">
        <f t="shared" si="110"/>
        <v>0</v>
      </c>
      <c r="G281" s="102">
        <f t="shared" si="110"/>
        <v>0</v>
      </c>
      <c r="H281" s="102">
        <f t="shared" si="110"/>
        <v>0</v>
      </c>
    </row>
    <row r="282" spans="1:8" ht="30" x14ac:dyDescent="0.3">
      <c r="A282" s="21" t="s">
        <v>460</v>
      </c>
      <c r="B282" s="51" t="s">
        <v>195</v>
      </c>
      <c r="C282" s="85">
        <f t="shared" si="109"/>
        <v>0</v>
      </c>
      <c r="D282" s="85">
        <f t="shared" si="110"/>
        <v>0</v>
      </c>
      <c r="E282" s="85">
        <f t="shared" si="110"/>
        <v>0</v>
      </c>
      <c r="F282" s="85">
        <f t="shared" si="110"/>
        <v>0</v>
      </c>
      <c r="G282" s="102">
        <f t="shared" si="110"/>
        <v>0</v>
      </c>
      <c r="H282" s="102">
        <f t="shared" si="110"/>
        <v>0</v>
      </c>
    </row>
    <row r="283" spans="1:8" x14ac:dyDescent="0.3">
      <c r="A283" s="21" t="s">
        <v>461</v>
      </c>
      <c r="B283" s="50" t="s">
        <v>437</v>
      </c>
      <c r="C283" s="85">
        <f t="shared" si="109"/>
        <v>0</v>
      </c>
      <c r="D283" s="85">
        <f t="shared" ref="D283:H285" si="111">D284</f>
        <v>0</v>
      </c>
      <c r="E283" s="85">
        <f t="shared" si="111"/>
        <v>0</v>
      </c>
      <c r="F283" s="85">
        <f t="shared" si="111"/>
        <v>0</v>
      </c>
      <c r="G283" s="102">
        <f t="shared" si="111"/>
        <v>0</v>
      </c>
      <c r="H283" s="102">
        <f t="shared" si="111"/>
        <v>0</v>
      </c>
    </row>
    <row r="284" spans="1:8" x14ac:dyDescent="0.3">
      <c r="A284" s="21" t="s">
        <v>462</v>
      </c>
      <c r="B284" s="50" t="s">
        <v>441</v>
      </c>
      <c r="C284" s="85">
        <f t="shared" si="109"/>
        <v>0</v>
      </c>
      <c r="D284" s="85">
        <f t="shared" si="111"/>
        <v>0</v>
      </c>
      <c r="E284" s="85">
        <f t="shared" si="111"/>
        <v>0</v>
      </c>
      <c r="F284" s="85">
        <f t="shared" si="111"/>
        <v>0</v>
      </c>
      <c r="G284" s="102">
        <f t="shared" si="111"/>
        <v>0</v>
      </c>
      <c r="H284" s="102">
        <f t="shared" si="111"/>
        <v>0</v>
      </c>
    </row>
    <row r="285" spans="1:8" x14ac:dyDescent="0.3">
      <c r="A285" s="21" t="s">
        <v>463</v>
      </c>
      <c r="B285" s="50" t="s">
        <v>451</v>
      </c>
      <c r="C285" s="85">
        <f t="shared" si="109"/>
        <v>0</v>
      </c>
      <c r="D285" s="85">
        <f t="shared" si="111"/>
        <v>0</v>
      </c>
      <c r="E285" s="85">
        <f t="shared" si="111"/>
        <v>0</v>
      </c>
      <c r="F285" s="85">
        <f t="shared" si="111"/>
        <v>0</v>
      </c>
      <c r="G285" s="102">
        <f t="shared" si="111"/>
        <v>0</v>
      </c>
      <c r="H285" s="102">
        <f t="shared" si="111"/>
        <v>0</v>
      </c>
    </row>
    <row r="286" spans="1:8" x14ac:dyDescent="0.3">
      <c r="A286" s="21" t="s">
        <v>464</v>
      </c>
      <c r="B286" s="51" t="s">
        <v>453</v>
      </c>
      <c r="C286" s="44"/>
      <c r="D286" s="89"/>
      <c r="E286" s="89"/>
      <c r="F286" s="89"/>
      <c r="G286" s="103"/>
      <c r="H286" s="103"/>
    </row>
    <row r="288" spans="1:8" x14ac:dyDescent="0.3">
      <c r="B288" s="119" t="s">
        <v>518</v>
      </c>
      <c r="D288" s="120" t="s">
        <v>519</v>
      </c>
      <c r="E288" s="104"/>
    </row>
    <row r="289" spans="2:5" x14ac:dyDescent="0.3">
      <c r="B289" s="119"/>
      <c r="D289" s="120"/>
      <c r="E289" s="104"/>
    </row>
  </sheetData>
  <protectedRanges>
    <protectedRange sqref="B2:B3 C1:C3" name="Zonă1_1" securityDescriptor="O:WDG:WDD:(A;;CC;;;WD)"/>
    <protectedRange sqref="G143:H144 G46:H51 G204:H209 G70:H70 G112:H113 G62:H66 G92:H94 G54:H57 G198:H198 G177:H179 G25:H33 G35:H35 G103:H106 G115:H116 G119:H119 G121:H122 G124:H125 G127:H128 G146:H147 G155:H158 G100:H101 G81:H86 G96:H97 G134:H140 G149:H153 G161:H166 G37:H41" name="Zonă3"/>
    <protectedRange sqref="B1" name="Zonă1_1_1_1_1_1" securityDescriptor="O:WDG:WDD:(A;;CC;;;WD)"/>
    <protectedRange sqref="G118:H118" name="Zonă3_2"/>
  </protectedRanges>
  <printOptions horizontalCentered="1"/>
  <pageMargins left="0" right="0" top="0.21" bottom="0.18" header="0.17" footer="0.17"/>
  <pageSetup scale="5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VENITURI</vt:lpstr>
      <vt:lpstr>CHELTUIELI</vt:lpstr>
      <vt:lpstr>VENITURI!Print_Area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find23</cp:lastModifiedBy>
  <cp:lastPrinted>2022-07-18T10:46:37Z</cp:lastPrinted>
  <dcterms:created xsi:type="dcterms:W3CDTF">2020-08-07T11:14:11Z</dcterms:created>
  <dcterms:modified xsi:type="dcterms:W3CDTF">2023-03-02T13:06:37Z</dcterms:modified>
</cp:coreProperties>
</file>